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MyDoc\Бюджет\Бюджет 2021\2 чтение\2 Чтение 2021-2023 Посевная\"/>
    </mc:Choice>
  </mc:AlternateContent>
  <bookViews>
    <workbookView xWindow="0" yWindow="0" windowWidth="23970" windowHeight="8400" activeTab="1"/>
  </bookViews>
  <sheets>
    <sheet name="2022-23" sheetId="6" r:id="rId1"/>
    <sheet name="2021" sheetId="2" r:id="rId2"/>
  </sheets>
  <definedNames>
    <definedName name="_xlnm._FilterDatabase" localSheetId="1" hidden="1">'2021'!$A$14:$GE$14</definedName>
    <definedName name="_xlnm._FilterDatabase" localSheetId="0" hidden="1">'2022-23'!$A$14:$GA$14</definedName>
    <definedName name="_xlnm.Print_Titles" localSheetId="1">'2021'!$13:$14</definedName>
    <definedName name="_xlnm.Print_Titles" localSheetId="0">'2022-23'!$13:$14</definedName>
    <definedName name="_xlnm.Print_Area" localSheetId="1">'2021'!$A$1:$G$133</definedName>
    <definedName name="_xlnm.Print_Area" localSheetId="0">'2022-23'!$A$1:$H$135</definedName>
  </definedNames>
  <calcPr calcId="162913"/>
</workbook>
</file>

<file path=xl/calcChain.xml><?xml version="1.0" encoding="utf-8"?>
<calcChain xmlns="http://schemas.openxmlformats.org/spreadsheetml/2006/main">
  <c r="G48" i="2" l="1"/>
  <c r="H111" i="6" l="1"/>
  <c r="H116" i="6"/>
  <c r="G116" i="6"/>
  <c r="G27" i="2"/>
  <c r="G110" i="2"/>
  <c r="G118" i="2"/>
  <c r="H106" i="6"/>
  <c r="G106" i="6"/>
  <c r="G105" i="2"/>
  <c r="H85" i="6"/>
  <c r="G85" i="6"/>
  <c r="H57" i="6"/>
  <c r="G57" i="6"/>
  <c r="G101" i="2"/>
  <c r="G125" i="2"/>
  <c r="G115" i="2"/>
  <c r="G99" i="2"/>
  <c r="G82" i="2"/>
  <c r="G100" i="2" l="1"/>
  <c r="H133" i="6" l="1"/>
  <c r="H132" i="6"/>
  <c r="H131" i="6" s="1"/>
  <c r="H130" i="6" s="1"/>
  <c r="H128" i="6"/>
  <c r="H127" i="6"/>
  <c r="H125" i="6"/>
  <c r="H124" i="6"/>
  <c r="H123" i="6" s="1"/>
  <c r="H122" i="6" s="1"/>
  <c r="H120" i="6"/>
  <c r="H118" i="6"/>
  <c r="H115" i="6"/>
  <c r="H114" i="6" s="1"/>
  <c r="H110" i="6"/>
  <c r="H108" i="6"/>
  <c r="H107" i="6" s="1"/>
  <c r="H105" i="6"/>
  <c r="H104" i="6"/>
  <c r="H101" i="6"/>
  <c r="H100" i="6" s="1"/>
  <c r="H99" i="6" s="1"/>
  <c r="H97" i="6"/>
  <c r="H95" i="6"/>
  <c r="H94" i="6" s="1"/>
  <c r="H92" i="6"/>
  <c r="H91" i="6" s="1"/>
  <c r="H87" i="6"/>
  <c r="H86" i="6" s="1"/>
  <c r="H51" i="6"/>
  <c r="H50" i="6" s="1"/>
  <c r="H47" i="6"/>
  <c r="H46" i="6" s="1"/>
  <c r="H45" i="6" s="1"/>
  <c r="H42" i="6"/>
  <c r="H41" i="6" s="1"/>
  <c r="H39" i="6"/>
  <c r="H38" i="6"/>
  <c r="H37" i="6"/>
  <c r="H35" i="6"/>
  <c r="H34" i="6"/>
  <c r="H33" i="6" s="1"/>
  <c r="H31" i="6"/>
  <c r="H28" i="6"/>
  <c r="H26" i="6"/>
  <c r="H23" i="6"/>
  <c r="H22" i="6" s="1"/>
  <c r="H19" i="6"/>
  <c r="H18" i="6" s="1"/>
  <c r="H17" i="6" s="1"/>
  <c r="H58" i="6"/>
  <c r="H78" i="6"/>
  <c r="G78" i="6"/>
  <c r="H81" i="6"/>
  <c r="G133" i="6"/>
  <c r="G132" i="6"/>
  <c r="G131" i="6" s="1"/>
  <c r="G130" i="6" s="1"/>
  <c r="G128" i="6"/>
  <c r="G127" i="6" s="1"/>
  <c r="G125" i="6"/>
  <c r="G124" i="6"/>
  <c r="G123" i="6" s="1"/>
  <c r="G122" i="6" s="1"/>
  <c r="G120" i="6"/>
  <c r="G118" i="6"/>
  <c r="G115" i="6"/>
  <c r="G114" i="6" s="1"/>
  <c r="G110" i="6"/>
  <c r="G108" i="6"/>
  <c r="G105" i="6"/>
  <c r="G104" i="6"/>
  <c r="G101" i="6"/>
  <c r="G100" i="6" s="1"/>
  <c r="G99" i="6" s="1"/>
  <c r="G97" i="6"/>
  <c r="G95" i="6"/>
  <c r="G92" i="6"/>
  <c r="G91" i="6" s="1"/>
  <c r="G87" i="6"/>
  <c r="G86" i="6" s="1"/>
  <c r="G84" i="6"/>
  <c r="G83" i="6"/>
  <c r="G81" i="6"/>
  <c r="G80" i="6"/>
  <c r="G77" i="6"/>
  <c r="G73" i="6"/>
  <c r="G72" i="6"/>
  <c r="G71" i="6" s="1"/>
  <c r="G69" i="6"/>
  <c r="G68" i="6" s="1"/>
  <c r="G66" i="6"/>
  <c r="G65" i="6" s="1"/>
  <c r="G63" i="6"/>
  <c r="G62" i="6" s="1"/>
  <c r="G58" i="6"/>
  <c r="G56" i="6"/>
  <c r="G55" i="6" s="1"/>
  <c r="G54" i="6" s="1"/>
  <c r="G53" i="6" s="1"/>
  <c r="G51" i="6"/>
  <c r="G50" i="6" s="1"/>
  <c r="G47" i="6"/>
  <c r="G46" i="6" s="1"/>
  <c r="G42" i="6"/>
  <c r="G41" i="6" s="1"/>
  <c r="G39" i="6"/>
  <c r="G38" i="6"/>
  <c r="G37" i="6"/>
  <c r="G35" i="6"/>
  <c r="G34" i="6"/>
  <c r="G33" i="6" s="1"/>
  <c r="G31" i="6"/>
  <c r="G28" i="6"/>
  <c r="G26" i="6"/>
  <c r="G23" i="6"/>
  <c r="G22" i="6" s="1"/>
  <c r="G19" i="6"/>
  <c r="G18" i="6" s="1"/>
  <c r="G17" i="6" s="1"/>
  <c r="G66" i="2"/>
  <c r="G65" i="2" s="1"/>
  <c r="H117" i="6" l="1"/>
  <c r="H113" i="6" s="1"/>
  <c r="H112" i="6" s="1"/>
  <c r="G76" i="6"/>
  <c r="G75" i="6" s="1"/>
  <c r="G107" i="6"/>
  <c r="G117" i="6"/>
  <c r="G113" i="6" s="1"/>
  <c r="G112" i="6" s="1"/>
  <c r="H25" i="6"/>
  <c r="H21" i="6" s="1"/>
  <c r="H16" i="6" s="1"/>
  <c r="H103" i="6"/>
  <c r="H90" i="6"/>
  <c r="G45" i="6"/>
  <c r="G94" i="6"/>
  <c r="G90" i="6" s="1"/>
  <c r="G60" i="6"/>
  <c r="G61" i="6"/>
  <c r="G25" i="6"/>
  <c r="G103" i="6"/>
  <c r="G21" i="6"/>
  <c r="G54" i="2"/>
  <c r="G107" i="2"/>
  <c r="G47" i="2"/>
  <c r="H89" i="6" l="1"/>
  <c r="G89" i="6"/>
  <c r="G16" i="6"/>
  <c r="G15" i="6" l="1"/>
  <c r="H84" i="6"/>
  <c r="H83" i="6" s="1"/>
  <c r="H80" i="6"/>
  <c r="H77" i="6"/>
  <c r="H71" i="6"/>
  <c r="H70" i="6"/>
  <c r="H66" i="6"/>
  <c r="H65" i="6"/>
  <c r="H63" i="6"/>
  <c r="H62" i="6"/>
  <c r="H60" i="6"/>
  <c r="H56" i="6"/>
  <c r="H76" i="6" l="1"/>
  <c r="H75" i="6" s="1"/>
  <c r="H55" i="6"/>
  <c r="H54" i="6" s="1"/>
  <c r="H53" i="6" s="1"/>
  <c r="G132" i="2"/>
  <c r="G127" i="2"/>
  <c r="G126" i="2" s="1"/>
  <c r="G52" i="2"/>
  <c r="H15" i="6" l="1"/>
  <c r="G78" i="2"/>
  <c r="G59" i="2" l="1"/>
  <c r="G58" i="2" s="1"/>
  <c r="G62" i="2"/>
  <c r="G61" i="2" s="1"/>
  <c r="G57" i="2" s="1"/>
  <c r="G84" i="2"/>
  <c r="G83" i="2" s="1"/>
  <c r="G81" i="2"/>
  <c r="G114" i="2"/>
  <c r="G119" i="2" l="1"/>
  <c r="G117" i="2" l="1"/>
  <c r="G116" i="2" s="1"/>
  <c r="G109" i="2"/>
  <c r="G106" i="2" s="1"/>
  <c r="G98" i="2"/>
  <c r="G97" i="2" s="1"/>
  <c r="G96" i="2" s="1"/>
  <c r="G89" i="2"/>
  <c r="G88" i="2" s="1"/>
  <c r="G87" i="2" s="1"/>
  <c r="G51" i="2"/>
  <c r="G23" i="2"/>
  <c r="G113" i="2"/>
  <c r="G124" i="2"/>
  <c r="G104" i="2"/>
  <c r="G70" i="2"/>
  <c r="G43" i="2"/>
  <c r="G42" i="2" s="1"/>
  <c r="G39" i="2"/>
  <c r="G35" i="2"/>
  <c r="G31" i="2" l="1"/>
  <c r="G28" i="2"/>
  <c r="G26" i="2"/>
  <c r="G22" i="2"/>
  <c r="G19" i="2"/>
  <c r="G18" i="2" s="1"/>
  <c r="G25" i="2" l="1"/>
  <c r="G21" i="2" s="1"/>
  <c r="G34" i="2"/>
  <c r="G33" i="2" s="1"/>
  <c r="G69" i="2" l="1"/>
  <c r="G64" i="2" s="1"/>
  <c r="G56" i="2" s="1"/>
  <c r="H15" i="2" s="1"/>
  <c r="G38" i="2"/>
  <c r="G37" i="2" s="1"/>
  <c r="G50" i="2"/>
  <c r="G49" i="2" s="1"/>
  <c r="G123" i="2"/>
  <c r="G122" i="2" s="1"/>
  <c r="G17" i="2"/>
  <c r="G131" i="2"/>
  <c r="G130" i="2" s="1"/>
  <c r="G129" i="2" s="1"/>
  <c r="G80" i="2"/>
  <c r="G74" i="2"/>
  <c r="G103" i="2"/>
  <c r="G102" i="2" s="1"/>
  <c r="G77" i="2"/>
  <c r="G46" i="2"/>
  <c r="G121" i="2" l="1"/>
  <c r="G86" i="2"/>
  <c r="G112" i="2"/>
  <c r="G111" i="2" s="1"/>
  <c r="G73" i="2"/>
  <c r="G72" i="2" s="1"/>
  <c r="G41" i="2"/>
  <c r="G16" i="2" s="1"/>
  <c r="G15" i="2" l="1"/>
  <c r="I15" i="2" s="1"/>
</calcChain>
</file>

<file path=xl/sharedStrings.xml><?xml version="1.0" encoding="utf-8"?>
<sst xmlns="http://schemas.openxmlformats.org/spreadsheetml/2006/main" count="394" uniqueCount="108">
  <si>
    <t>Наименование</t>
  </si>
  <si>
    <t>ПР</t>
  </si>
  <si>
    <t>Таблица 1</t>
  </si>
  <si>
    <t>Администрации МО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</si>
  <si>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</si>
  <si>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</si>
  <si>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по оплате труда главы муниципального образования</t>
  </si>
  <si>
    <t>9500001110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</si>
  <si>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</si>
  <si>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оплате труда муниципальных органов</t>
  </si>
  <si>
    <t>9500002110</t>
  </si>
  <si>
    <t>Расходы на обеспечение функций муниципальных органов</t>
  </si>
  <si>
    <t>9500002190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</si>
  <si>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</si>
  <si>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трансфертына осуществление переданных полномочий на обеспечение функций контрольно счетных органов</t>
  </si>
  <si>
    <t>9500085850</t>
  </si>
  <si>
    <t>Иные межбюджетные трансферты</t>
  </si>
  <si>
    <t>540</t>
  </si>
  <si>
    <t>Резервные фонды</t>
  </si>
  <si>
    <t>Резервные средства</t>
  </si>
  <si>
    <t>870</t>
  </si>
  <si>
    <t>Другие общегосударственные вопросы</t>
  </si>
  <si>
    <t>Расходы на выполнение других обязательств государства</t>
  </si>
  <si>
    <t>9500003190</t>
  </si>
  <si>
    <t>Уплата иных платежей</t>
  </si>
  <si>
    <t>853</t>
  </si>
  <si>
    <t>Расходы по оценке муниципального имущества, признание прав и регулирование отношений по муниципальной собственности</t>
  </si>
  <si>
    <t>9500021190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</si>
  <si>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</si>
  <si>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</si>
  <si>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</si>
  <si>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9500085860</t>
  </si>
  <si>
    <t>НАЦИОНАЛЬНАЯ ЭКОНОМИКА</t>
  </si>
  <si>
    <t>Дорожное хозяйство (дорожные фонды)</t>
  </si>
  <si>
    <t>Расходы дорожного фонда</t>
  </si>
  <si>
    <t>9500044090</t>
  </si>
  <si>
    <t>Реализация мероприятий гос.программы НСО "Развитие автомобильных дорог регионального,межмуниципального и местного значения в НСО"</t>
  </si>
  <si>
    <t>9500070760</t>
  </si>
  <si>
    <t>95000S0760</t>
  </si>
  <si>
    <t>ЖИЛИЩНО-КОММУНАЛЬНОЕ ХОЗЯЙСТВО</t>
  </si>
  <si>
    <t>Благоустройство</t>
  </si>
  <si>
    <t>Расходы на содержание уличного освещения</t>
  </si>
  <si>
    <t>9500061190</t>
  </si>
  <si>
    <t>Расходы на прочие мероприятия по благоустройству</t>
  </si>
  <si>
    <t>9500065190</t>
  </si>
  <si>
    <t>СОЦИАЛЬНАЯ ПОЛИТИКА</t>
  </si>
  <si>
    <t>Пенсионное обеспечение</t>
  </si>
  <si>
    <t>Расходы на доплату к пенсии муниципальных служащих</t>
  </si>
  <si>
    <t>9500012110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</si>
  <si>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</si>
  <si>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</si>
  <si>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Иные межбюджетные трансферты на осуществление преданных полномочий по решению вопросов местного значения</t>
  </si>
  <si>
    <t>9500085870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</si>
  <si>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</si>
  <si>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</si>
  <si>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 где отсутствуют военные комиссариаты в рамках непрограмных расходов федеральных органов исполнительной власти</t>
  </si>
  <si>
    <t>9500051180</t>
  </si>
  <si>
    <t>КУЛЬТУРА, КИНЕМАТОГРАФИЯ</t>
  </si>
  <si>
    <t>Культура</t>
  </si>
  <si>
    <t>Расходы по оплате труда работников казенных учреждений</t>
  </si>
  <si>
    <t>9500004120</t>
  </si>
  <si>
    <t>Расходы на обеспечение функций казенных учреждений</t>
  </si>
  <si>
    <t>9500004590</t>
  </si>
  <si>
    <t>Реализация мероприятий по обеспечению сбалансированности местных бюджетов в рамках гос.программы НСО "Управление гос.финансами в НСО на 2014-2019 годы"</t>
  </si>
  <si>
    <t>Расходы на обеспечение деятельности в рамках защиты населения и территории от чрезвычайных ситуаций природного и техногенного характера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</si>
  <si>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</si>
  <si>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</si>
  <si>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</si>
  <si>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</si>
  <si>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</si>
  <si>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</si>
  <si>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Межбюджетные трансферты</t>
  </si>
  <si>
    <t>Социальное обеспечение и иные выплаты населению</t>
  </si>
  <si>
    <t>РЗ</t>
  </si>
  <si>
    <t>ЦСР</t>
  </si>
  <si>
    <t>ВР</t>
  </si>
  <si>
    <t xml:space="preserve">Распределение бюджетных ассигнований </t>
  </si>
  <si>
    <t>Расходы на выплаты персоналу казенных учреждений</t>
  </si>
  <si>
    <t xml:space="preserve"> по разделам, подразделам, целевым статьям, группам и подгруппам видов расходов классификации расходов бюджета      </t>
  </si>
  <si>
    <t>Жилищное хозяйство</t>
  </si>
  <si>
    <t>Взносы на капитальный ремонт муниципального жилья</t>
  </si>
  <si>
    <t>Закупка товаров, работ и услуг для обеспечения государственных (муниципальных) нужд</t>
  </si>
  <si>
    <t>Расходы на мероприятия в области жилищного хозяйства</t>
  </si>
  <si>
    <t>Расходы на мероприятия в области коммунального хозяйства</t>
  </si>
  <si>
    <t>Коммунальное хозяйство</t>
  </si>
  <si>
    <t>2021 г.           Сумма,               руб.</t>
  </si>
  <si>
    <t>Таблица 2</t>
  </si>
  <si>
    <t>Реализация мероприятий муниципальной целевой программы "Развитие субъектов малого и среднего предпринимательства на территории МО"</t>
  </si>
  <si>
    <t>Расходы на проведение мероприятий по предупреждению и профилактике терроризма и экстремизма</t>
  </si>
  <si>
    <t>Условно утвержденные расходы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</si>
  <si>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</si>
  <si>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</si>
  <si>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</si>
  <si>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2022 г.           Сумма,               руб.</t>
  </si>
  <si>
    <t>ГРБС</t>
  </si>
  <si>
    <t>Публичные нормативные социальные выплаты гражданам</t>
  </si>
  <si>
    <t>Резервный фонд администрации поселения</t>
  </si>
  <si>
    <t>рабочего поселка Посевная Черепановского района</t>
  </si>
  <si>
    <t>Обеспечение проведения выборов и референдумов</t>
  </si>
  <si>
    <t>Расходы по проведению выборов в муниципальные органы самоуправления</t>
  </si>
  <si>
    <t>Капитальные вложения в объекты государственной (муниципальной) собственности</t>
  </si>
  <si>
    <t>Бюджетные инвестиции</t>
  </si>
  <si>
    <t xml:space="preserve">Приложение №6
 к решению сессии
 Совета депутатов 
 рабочего поселка Посевная   
 Черепановского района 
 Новосибирской области
</t>
  </si>
  <si>
    <t>Новосибирской области на 2021 год и плановый период 2022 и 2023 годов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</si>
  <si>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</si>
  <si>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2023 г.           Сумма,               руб.</t>
  </si>
  <si>
    <t>Обеспечение пожарной безопасности</t>
  </si>
  <si>
    <t>Обеспечение первичных мер пожарной безопасности в границах населенных пунктов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</si>
</sst>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00"/>
    <numFmt numFmtId="165" formatCode="000;;"/>
    <numFmt numFmtId="166" formatCode="00;;"/>
    <numFmt numFmtId="167" formatCode="0000000000;;"/>
    <numFmt numFmtId="168" formatCode="#,##0.00;[Red]\-#,##0.00;0.00"/>
    <numFmt numFmtId="169" formatCode="#,##0.00_ ;[Red]\-#,##0.00\ "/>
    <numFmt numFmtId="170" formatCode="000;;&quot;&quot;"/>
    <numFmt numFmtId="171" formatCode="000.00;;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0">
    <xf numFmtId="0" fontId="0" fillId="0" borderId="0" xfId="0"/>
    <xf numFmtId="0" fontId="1" fillId="0" borderId="0" xfId="1"/>
    <xf numFmtId="0" fontId="2" fillId="0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5" fillId="2" borderId="0" xfId="0" applyFont="1" applyFill="1"/>
    <xf numFmtId="168" fontId="1" fillId="0" borderId="0" xfId="1" applyNumberFormat="1"/>
    <xf numFmtId="169" fontId="1" fillId="0" borderId="0" xfId="1" applyNumberFormat="1"/>
    <xf numFmtId="169" fontId="1" fillId="3" borderId="0" xfId="1" applyNumberFormat="1" applyFill="1"/>
    <xf numFmtId="170" fontId="7" fillId="0" borderId="0" xfId="1" applyNumberFormat="1" applyFont="1" applyFill="1" applyBorder="1" applyAlignment="1" applyProtection="1">
      <alignment wrapText="1"/>
      <protection hidden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1" fillId="0" borderId="0" xfId="1" applyAlignment="1">
      <alignment wrapText="1"/>
    </xf>
    <xf numFmtId="2" fontId="1" fillId="0" borderId="0" xfId="1" applyNumberFormat="1"/>
    <xf numFmtId="0" fontId="8" fillId="0" borderId="0" xfId="0" applyFont="1"/>
    <xf numFmtId="0" fontId="8" fillId="0" borderId="1" xfId="0" applyFont="1" applyBorder="1"/>
    <xf numFmtId="0" fontId="8" fillId="0" borderId="10" xfId="0" applyFont="1" applyBorder="1"/>
    <xf numFmtId="0" fontId="10" fillId="0" borderId="11" xfId="0" applyFont="1" applyBorder="1"/>
    <xf numFmtId="164" fontId="11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1" fillId="0" borderId="1" xfId="2" applyNumberFormat="1" applyFont="1" applyFill="1" applyBorder="1" applyAlignment="1" applyProtection="1">
      <alignment horizontal="right" vertical="center" wrapText="1"/>
      <protection hidden="1"/>
    </xf>
    <xf numFmtId="166" fontId="11" fillId="0" borderId="1" xfId="2" applyNumberFormat="1" applyFont="1" applyFill="1" applyBorder="1" applyAlignment="1" applyProtection="1">
      <alignment horizontal="left" vertical="center" wrapText="1"/>
      <protection hidden="1"/>
    </xf>
    <xf numFmtId="167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168" fontId="11" fillId="2" borderId="1" xfId="2" applyNumberFormat="1" applyFont="1" applyFill="1" applyBorder="1" applyAlignment="1" applyProtection="1">
      <alignment horizontal="right" vertical="center" wrapText="1"/>
      <protection hidden="1"/>
    </xf>
    <xf numFmtId="168" fontId="10" fillId="0" borderId="1" xfId="2" applyNumberFormat="1" applyFont="1" applyFill="1" applyBorder="1" applyAlignment="1" applyProtection="1">
      <alignment horizontal="right" vertical="center" wrapText="1"/>
      <protection hidden="1"/>
    </xf>
    <xf numFmtId="164" fontId="9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2" applyNumberFormat="1" applyFont="1" applyFill="1" applyBorder="1" applyAlignment="1" applyProtection="1">
      <alignment horizontal="right" vertical="center" wrapText="1"/>
      <protection hidden="1"/>
    </xf>
    <xf numFmtId="166" fontId="9" fillId="0" borderId="1" xfId="2" applyNumberFormat="1" applyFont="1" applyFill="1" applyBorder="1" applyAlignment="1" applyProtection="1">
      <alignment horizontal="left" vertical="center" wrapText="1"/>
      <protection hidden="1"/>
    </xf>
    <xf numFmtId="167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168" fontId="8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8" fontId="10" fillId="2" borderId="1" xfId="2" applyNumberFormat="1" applyFont="1" applyFill="1" applyBorder="1" applyAlignment="1" applyProtection="1">
      <alignment horizontal="right" vertical="center" wrapText="1"/>
      <protection hidden="1"/>
    </xf>
    <xf numFmtId="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11" fillId="0" borderId="5" xfId="1" applyNumberFormat="1" applyFont="1" applyFill="1" applyBorder="1" applyAlignment="1" applyProtection="1">
      <alignment wrapText="1"/>
      <protection hidden="1"/>
    </xf>
    <xf numFmtId="170" fontId="11" fillId="0" borderId="4" xfId="1" applyNumberFormat="1" applyFont="1" applyFill="1" applyBorder="1" applyAlignment="1" applyProtection="1">
      <alignment wrapText="1"/>
      <protection hidden="1"/>
    </xf>
    <xf numFmtId="168" fontId="8" fillId="0" borderId="3" xfId="2" applyNumberFormat="1" applyFont="1" applyFill="1" applyBorder="1" applyAlignment="1" applyProtection="1">
      <alignment horizontal="right" vertical="center" wrapText="1"/>
      <protection hidden="1"/>
    </xf>
    <xf numFmtId="168" fontId="8" fillId="2" borderId="1" xfId="2" applyNumberFormat="1" applyFont="1" applyFill="1" applyBorder="1" applyAlignment="1" applyProtection="1">
      <alignment horizontal="right" vertical="center" wrapText="1"/>
      <protection hidden="1"/>
    </xf>
    <xf numFmtId="171" fontId="9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11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11" xfId="2" applyNumberFormat="1" applyFont="1" applyFill="1" applyBorder="1" applyAlignment="1" applyProtection="1">
      <alignment horizontal="left" vertical="center" wrapText="1"/>
      <protection hidden="1"/>
    </xf>
    <xf numFmtId="2" fontId="8" fillId="0" borderId="0" xfId="0" applyNumberFormat="1" applyFont="1"/>
    <xf numFmtId="168" fontId="9" fillId="0" borderId="1" xfId="1" applyNumberFormat="1" applyFont="1" applyFill="1" applyBorder="1" applyAlignment="1" applyProtection="1">
      <alignment horizontal="center" wrapText="1"/>
      <protection hidden="1"/>
    </xf>
    <xf numFmtId="4" fontId="8" fillId="0" borderId="0" xfId="0" applyNumberFormat="1" applyFont="1"/>
    <xf numFmtId="168" fontId="12" fillId="0" borderId="1" xfId="1" applyNumberFormat="1" applyFont="1" applyFill="1" applyBorder="1" applyAlignment="1" applyProtection="1">
      <alignment horizontal="center" wrapText="1"/>
      <protection hidden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1" fillId="0" borderId="0" xfId="1" applyNumberFormat="1"/>
    <xf numFmtId="168" fontId="12" fillId="0" borderId="13" xfId="1" applyNumberFormat="1" applyFont="1" applyFill="1" applyBorder="1" applyAlignment="1" applyProtection="1">
      <alignment horizontal="center" wrapText="1"/>
      <protection hidden="1"/>
    </xf>
    <xf numFmtId="166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Border="1" applyAlignment="1">
      <alignment wrapText="1"/>
    </xf>
    <xf numFmtId="0" fontId="9" fillId="0" borderId="0" xfId="1" applyFont="1"/>
    <xf numFmtId="0" fontId="9" fillId="0" borderId="8" xfId="1" applyFont="1" applyBorder="1"/>
    <xf numFmtId="0" fontId="9" fillId="0" borderId="1" xfId="1" applyFont="1" applyBorder="1"/>
    <xf numFmtId="2" fontId="9" fillId="0" borderId="1" xfId="1" applyNumberFormat="1" applyFont="1" applyBorder="1"/>
    <xf numFmtId="168" fontId="11" fillId="0" borderId="1" xfId="2" applyNumberFormat="1" applyFont="1" applyFill="1" applyBorder="1" applyAlignment="1" applyProtection="1">
      <alignment horizontal="right" vertical="center" wrapText="1"/>
      <protection hidden="1"/>
    </xf>
    <xf numFmtId="168" fontId="9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0" applyFont="1" applyFill="1" applyAlignment="1">
      <alignment horizontal="right" wrapText="1"/>
    </xf>
    <xf numFmtId="0" fontId="9" fillId="0" borderId="9" xfId="1" applyNumberFormat="1" applyFont="1" applyFill="1" applyBorder="1" applyAlignment="1" applyProtection="1">
      <alignment horizontal="center" wrapText="1"/>
      <protection hidden="1"/>
    </xf>
    <xf numFmtId="0" fontId="9" fillId="0" borderId="2" xfId="1" applyNumberFormat="1" applyFont="1" applyFill="1" applyBorder="1" applyAlignment="1" applyProtection="1">
      <alignment horizontal="center" wrapText="1"/>
      <protection hidden="1"/>
    </xf>
    <xf numFmtId="0" fontId="4" fillId="2" borderId="0" xfId="0" applyFont="1" applyFill="1" applyAlignment="1">
      <alignment horizontal="center" wrapText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Alignment="1">
      <alignment horizontal="right"/>
    </xf>
    <xf numFmtId="0" fontId="9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showGridLines="0" view="pageBreakPreview" topLeftCell="A53" zoomScaleNormal="100" zoomScaleSheetLayoutView="100" workbookViewId="0">
      <selection activeCell="A135" sqref="A135"/>
    </sheetView>
  </sheetViews>
  <sheetFormatPr defaultColWidth="9.140625" defaultRowHeight="12.75" x14ac:dyDescent="0.2"/>
  <cols>
    <col min="1" max="1" width="58" style="13" customWidth="1"/>
    <col min="2" max="2" width="5.28515625" style="1" hidden="1" customWidth="1"/>
    <col min="3" max="4" width="4.28515625" style="1" customWidth="1"/>
    <col min="5" max="5" width="12.140625" style="1" customWidth="1"/>
    <col min="6" max="6" width="6.85546875" style="1" customWidth="1"/>
    <col min="7" max="9" width="14.5703125" style="1" customWidth="1"/>
    <col min="10" max="10" width="16.7109375" style="1" customWidth="1"/>
    <col min="11" max="11" width="12.42578125" style="1" customWidth="1"/>
    <col min="12" max="183" width="9.140625" style="1" customWidth="1"/>
    <col min="184" max="16384" width="9.140625" style="1"/>
  </cols>
  <sheetData>
    <row r="1" spans="1:11" s="2" customFormat="1" ht="15.75" customHeight="1" x14ac:dyDescent="0.25">
      <c r="A1" s="11"/>
      <c r="B1" s="60" t="s">
        <v>102</v>
      </c>
      <c r="C1" s="60"/>
      <c r="D1" s="60"/>
      <c r="E1" s="60"/>
      <c r="F1" s="60"/>
      <c r="G1" s="60"/>
      <c r="H1" s="60"/>
    </row>
    <row r="2" spans="1:11" s="2" customFormat="1" ht="15.75" x14ac:dyDescent="0.25">
      <c r="A2" s="11"/>
      <c r="B2" s="60"/>
      <c r="C2" s="60"/>
      <c r="D2" s="60"/>
      <c r="E2" s="60"/>
      <c r="F2" s="60"/>
      <c r="G2" s="60"/>
      <c r="H2" s="60"/>
    </row>
    <row r="3" spans="1:11" s="2" customFormat="1" ht="15.75" x14ac:dyDescent="0.25">
      <c r="A3" s="11"/>
      <c r="B3" s="60"/>
      <c r="C3" s="60"/>
      <c r="D3" s="60"/>
      <c r="E3" s="60"/>
      <c r="F3" s="60"/>
      <c r="G3" s="60"/>
      <c r="H3" s="60"/>
    </row>
    <row r="4" spans="1:11" s="2" customFormat="1" ht="15.75" x14ac:dyDescent="0.25">
      <c r="A4" s="11"/>
      <c r="B4" s="60"/>
      <c r="C4" s="60"/>
      <c r="D4" s="60"/>
      <c r="E4" s="60"/>
      <c r="F4" s="60"/>
      <c r="G4" s="60"/>
      <c r="H4" s="60"/>
    </row>
    <row r="5" spans="1:11" s="2" customFormat="1" ht="66.75" customHeight="1" x14ac:dyDescent="0.25">
      <c r="A5" s="11"/>
      <c r="B5" s="60"/>
      <c r="C5" s="60"/>
      <c r="D5" s="60"/>
      <c r="E5" s="60"/>
      <c r="F5" s="60"/>
      <c r="G5" s="60"/>
      <c r="H5" s="60"/>
    </row>
    <row r="6" spans="1:11" s="3" customFormat="1" ht="13.5" customHeight="1" x14ac:dyDescent="0.25">
      <c r="A6" s="12"/>
      <c r="E6" s="4"/>
      <c r="F6" s="4"/>
      <c r="G6" s="4"/>
      <c r="H6" s="4"/>
    </row>
    <row r="7" spans="1:11" s="3" customFormat="1" ht="15" customHeight="1" x14ac:dyDescent="0.2">
      <c r="A7" s="12"/>
    </row>
    <row r="8" spans="1:11" s="6" customFormat="1" ht="15" customHeight="1" x14ac:dyDescent="0.3">
      <c r="A8" s="63" t="s">
        <v>76</v>
      </c>
      <c r="B8" s="63"/>
      <c r="C8" s="63"/>
      <c r="D8" s="63"/>
      <c r="E8" s="63"/>
      <c r="F8" s="63"/>
      <c r="G8" s="63"/>
    </row>
    <row r="9" spans="1:11" s="6" customFormat="1" ht="35.25" customHeight="1" x14ac:dyDescent="0.3">
      <c r="A9" s="63" t="s">
        <v>78</v>
      </c>
      <c r="B9" s="63"/>
      <c r="C9" s="63"/>
      <c r="D9" s="63"/>
      <c r="E9" s="63"/>
      <c r="F9" s="63"/>
      <c r="G9" s="63"/>
    </row>
    <row r="10" spans="1:11" s="6" customFormat="1" ht="15" customHeight="1" x14ac:dyDescent="0.3">
      <c r="A10" s="63" t="s">
        <v>97</v>
      </c>
      <c r="B10" s="63"/>
      <c r="C10" s="63"/>
      <c r="D10" s="63"/>
      <c r="E10" s="63"/>
      <c r="F10" s="63"/>
      <c r="G10" s="63"/>
    </row>
    <row r="11" spans="1:11" s="6" customFormat="1" ht="15" customHeight="1" x14ac:dyDescent="0.3">
      <c r="A11" s="63" t="s">
        <v>103</v>
      </c>
      <c r="B11" s="63"/>
      <c r="C11" s="63"/>
      <c r="D11" s="63"/>
      <c r="E11" s="63"/>
      <c r="F11" s="63"/>
      <c r="G11" s="63"/>
    </row>
    <row r="12" spans="1:11" s="3" customFormat="1" ht="28.5" customHeight="1" x14ac:dyDescent="0.2">
      <c r="A12" s="12"/>
      <c r="G12" s="5"/>
      <c r="H12" s="5" t="s">
        <v>86</v>
      </c>
    </row>
    <row r="13" spans="1:11" ht="14.25" customHeight="1" x14ac:dyDescent="0.2">
      <c r="A13" s="64" t="s">
        <v>0</v>
      </c>
      <c r="B13" s="65" t="s">
        <v>94</v>
      </c>
      <c r="C13" s="64" t="s">
        <v>73</v>
      </c>
      <c r="D13" s="64" t="s">
        <v>1</v>
      </c>
      <c r="E13" s="64" t="s">
        <v>74</v>
      </c>
      <c r="F13" s="64" t="s">
        <v>75</v>
      </c>
      <c r="G13" s="61" t="s">
        <v>93</v>
      </c>
      <c r="H13" s="61" t="s">
        <v>105</v>
      </c>
    </row>
    <row r="14" spans="1:11" ht="30.75" customHeight="1" thickBot="1" x14ac:dyDescent="0.25">
      <c r="A14" s="64"/>
      <c r="B14" s="66"/>
      <c r="C14" s="64"/>
      <c r="D14" s="64"/>
      <c r="E14" s="64"/>
      <c r="F14" s="64"/>
      <c r="G14" s="62"/>
      <c r="H14" s="62"/>
    </row>
    <row r="15" spans="1:11" ht="15" x14ac:dyDescent="0.25">
      <c r="A15" s="19" t="s">
        <v>3</v>
      </c>
      <c r="B15" s="20">
        <v>555</v>
      </c>
      <c r="C15" s="21">
        <v>0</v>
      </c>
      <c r="D15" s="22">
        <v>0</v>
      </c>
      <c r="E15" s="23">
        <v>0</v>
      </c>
      <c r="F15" s="20">
        <v>0</v>
      </c>
      <c r="G15" s="24">
        <f>G16+G53+G60+G75+G89+G112+G122+G130+G127+G135</f>
        <v>24221704.000505049</v>
      </c>
      <c r="H15" s="24">
        <f>H16+H53+H75+H89+H112+H122+H127+H130+H135</f>
        <v>20665965.00030303</v>
      </c>
      <c r="I15" s="51"/>
      <c r="J15" s="51"/>
      <c r="K15" s="7"/>
    </row>
    <row r="16" spans="1:11" ht="14.25" x14ac:dyDescent="0.2">
      <c r="A16" s="19" t="s">
        <v>4</v>
      </c>
      <c r="B16" s="20">
        <v>555</v>
      </c>
      <c r="C16" s="21">
        <v>1</v>
      </c>
      <c r="D16" s="22">
        <v>0</v>
      </c>
      <c r="E16" s="23">
        <v>0</v>
      </c>
      <c r="F16" s="20">
        <v>0</v>
      </c>
      <c r="G16" s="25">
        <f>G17+G21+G33+G37+G45+G41</f>
        <v>4834362.01</v>
      </c>
      <c r="H16" s="25">
        <f>H17+H21+H33+H37+H45+H41</f>
        <v>4711727</v>
      </c>
    </row>
    <row r="17" spans="1:10" ht="42.75" x14ac:dyDescent="0.2">
      <c r="A17" s="19" t="s">
        <v>5</v>
      </c>
      <c r="B17" s="20">
        <v>555</v>
      </c>
      <c r="C17" s="21">
        <v>1</v>
      </c>
      <c r="D17" s="22">
        <v>2</v>
      </c>
      <c r="E17" s="23">
        <v>0</v>
      </c>
      <c r="F17" s="20">
        <v>0</v>
      </c>
      <c r="G17" s="25">
        <f t="shared" ref="G17:H19" si="0">G18</f>
        <v>850727</v>
      </c>
      <c r="H17" s="25">
        <f t="shared" si="0"/>
        <v>850727</v>
      </c>
      <c r="I17" s="8"/>
      <c r="J17" s="8"/>
    </row>
    <row r="18" spans="1:10" ht="15" x14ac:dyDescent="0.2">
      <c r="A18" s="26" t="s">
        <v>6</v>
      </c>
      <c r="B18" s="27">
        <v>555</v>
      </c>
      <c r="C18" s="28">
        <v>1</v>
      </c>
      <c r="D18" s="29">
        <v>2</v>
      </c>
      <c r="E18" s="30" t="s">
        <v>7</v>
      </c>
      <c r="F18" s="27">
        <v>0</v>
      </c>
      <c r="G18" s="31">
        <f t="shared" si="0"/>
        <v>850727</v>
      </c>
      <c r="H18" s="31">
        <f t="shared" si="0"/>
        <v>850727</v>
      </c>
      <c r="I18" s="8"/>
      <c r="J18" s="8"/>
    </row>
    <row r="19" spans="1:10" ht="60" x14ac:dyDescent="0.2">
      <c r="A19" s="32" t="s">
        <v>65</v>
      </c>
      <c r="B19" s="27"/>
      <c r="C19" s="28">
        <v>1</v>
      </c>
      <c r="D19" s="29">
        <v>2</v>
      </c>
      <c r="E19" s="30" t="s">
        <v>7</v>
      </c>
      <c r="F19" s="27">
        <v>100</v>
      </c>
      <c r="G19" s="31">
        <f t="shared" si="0"/>
        <v>850727</v>
      </c>
      <c r="H19" s="31">
        <f t="shared" si="0"/>
        <v>850727</v>
      </c>
    </row>
    <row r="20" spans="1:10" ht="30" x14ac:dyDescent="0.2">
      <c r="A20" s="33" t="s">
        <v>69</v>
      </c>
      <c r="B20" s="27"/>
      <c r="C20" s="28">
        <v>1</v>
      </c>
      <c r="D20" s="29">
        <v>2</v>
      </c>
      <c r="E20" s="30" t="s">
        <v>7</v>
      </c>
      <c r="F20" s="27">
        <v>120</v>
      </c>
      <c r="G20" s="31">
        <v>850727</v>
      </c>
      <c r="H20" s="31">
        <v>850727</v>
      </c>
    </row>
    <row r="21" spans="1:10" ht="57" x14ac:dyDescent="0.2">
      <c r="A21" s="19" t="s">
        <v>8</v>
      </c>
      <c r="B21" s="20">
        <v>555</v>
      </c>
      <c r="C21" s="21">
        <v>1</v>
      </c>
      <c r="D21" s="22">
        <v>4</v>
      </c>
      <c r="E21" s="23">
        <v>0</v>
      </c>
      <c r="F21" s="20">
        <v>0</v>
      </c>
      <c r="G21" s="34">
        <f>G22+G25+G30</f>
        <v>3981135.01</v>
      </c>
      <c r="H21" s="34">
        <f>H22+H25+H30</f>
        <v>3858500</v>
      </c>
    </row>
    <row r="22" spans="1:10" ht="24" customHeight="1" x14ac:dyDescent="0.2">
      <c r="A22" s="26" t="s">
        <v>9</v>
      </c>
      <c r="B22" s="27">
        <v>555</v>
      </c>
      <c r="C22" s="28">
        <v>1</v>
      </c>
      <c r="D22" s="29">
        <v>4</v>
      </c>
      <c r="E22" s="30" t="s">
        <v>10</v>
      </c>
      <c r="F22" s="27">
        <v>0</v>
      </c>
      <c r="G22" s="31">
        <f>G23</f>
        <v>3858500</v>
      </c>
      <c r="H22" s="31">
        <f>H23</f>
        <v>3858500</v>
      </c>
    </row>
    <row r="23" spans="1:10" ht="60" x14ac:dyDescent="0.2">
      <c r="A23" s="32" t="s">
        <v>65</v>
      </c>
      <c r="B23" s="27"/>
      <c r="C23" s="28">
        <v>1</v>
      </c>
      <c r="D23" s="29">
        <v>4</v>
      </c>
      <c r="E23" s="30" t="s">
        <v>10</v>
      </c>
      <c r="F23" s="27">
        <v>100</v>
      </c>
      <c r="G23" s="31">
        <f>G24</f>
        <v>3858500</v>
      </c>
      <c r="H23" s="31">
        <f>H24</f>
        <v>3858500</v>
      </c>
    </row>
    <row r="24" spans="1:10" ht="30" x14ac:dyDescent="0.2">
      <c r="A24" s="33" t="s">
        <v>69</v>
      </c>
      <c r="B24" s="27"/>
      <c r="C24" s="28">
        <v>1</v>
      </c>
      <c r="D24" s="29">
        <v>4</v>
      </c>
      <c r="E24" s="30" t="s">
        <v>10</v>
      </c>
      <c r="F24" s="27">
        <v>120</v>
      </c>
      <c r="G24" s="31">
        <v>3858500</v>
      </c>
      <c r="H24" s="31">
        <v>3858500</v>
      </c>
    </row>
    <row r="25" spans="1:10" ht="20.25" customHeight="1" x14ac:dyDescent="0.2">
      <c r="A25" s="26" t="s">
        <v>11</v>
      </c>
      <c r="B25" s="27">
        <v>555</v>
      </c>
      <c r="C25" s="28">
        <v>1</v>
      </c>
      <c r="D25" s="29">
        <v>4</v>
      </c>
      <c r="E25" s="30" t="s">
        <v>12</v>
      </c>
      <c r="F25" s="27">
        <v>0</v>
      </c>
      <c r="G25" s="31">
        <f>G26+G28</f>
        <v>122635.01</v>
      </c>
      <c r="H25" s="31">
        <f>H26+H28</f>
        <v>0</v>
      </c>
    </row>
    <row r="26" spans="1:10" ht="32.25" customHeight="1" x14ac:dyDescent="0.2">
      <c r="A26" s="32" t="s">
        <v>66</v>
      </c>
      <c r="B26" s="27"/>
      <c r="C26" s="28">
        <v>1</v>
      </c>
      <c r="D26" s="29">
        <v>4</v>
      </c>
      <c r="E26" s="30" t="s">
        <v>12</v>
      </c>
      <c r="F26" s="27">
        <v>200</v>
      </c>
      <c r="G26" s="31">
        <f>G27</f>
        <v>122635.01</v>
      </c>
      <c r="H26" s="31">
        <f>H27</f>
        <v>0</v>
      </c>
    </row>
    <row r="27" spans="1:10" ht="30" customHeight="1" x14ac:dyDescent="0.2">
      <c r="A27" s="33" t="s">
        <v>70</v>
      </c>
      <c r="B27" s="27"/>
      <c r="C27" s="28">
        <v>1</v>
      </c>
      <c r="D27" s="29">
        <v>4</v>
      </c>
      <c r="E27" s="30" t="s">
        <v>12</v>
      </c>
      <c r="F27" s="27">
        <v>240</v>
      </c>
      <c r="G27" s="31">
        <v>122635.01</v>
      </c>
      <c r="H27" s="31">
        <v>0</v>
      </c>
    </row>
    <row r="28" spans="1:10" ht="20.25" customHeight="1" x14ac:dyDescent="0.2">
      <c r="A28" s="35" t="s">
        <v>67</v>
      </c>
      <c r="B28" s="27"/>
      <c r="C28" s="28">
        <v>1</v>
      </c>
      <c r="D28" s="29">
        <v>4</v>
      </c>
      <c r="E28" s="30" t="s">
        <v>12</v>
      </c>
      <c r="F28" s="27">
        <v>800</v>
      </c>
      <c r="G28" s="31">
        <f>G29</f>
        <v>0</v>
      </c>
      <c r="H28" s="31">
        <f>H29</f>
        <v>0</v>
      </c>
    </row>
    <row r="29" spans="1:10" ht="16.5" customHeight="1" x14ac:dyDescent="0.2">
      <c r="A29" s="33" t="s">
        <v>68</v>
      </c>
      <c r="B29" s="27"/>
      <c r="C29" s="28">
        <v>1</v>
      </c>
      <c r="D29" s="29">
        <v>4</v>
      </c>
      <c r="E29" s="30" t="s">
        <v>12</v>
      </c>
      <c r="F29" s="27">
        <v>850</v>
      </c>
      <c r="G29" s="31">
        <v>0</v>
      </c>
      <c r="H29" s="31">
        <v>0</v>
      </c>
    </row>
    <row r="30" spans="1:10" ht="44.25" hidden="1" customHeight="1" x14ac:dyDescent="0.2">
      <c r="A30" s="36" t="s">
        <v>63</v>
      </c>
      <c r="B30" s="37"/>
      <c r="C30" s="28">
        <v>1</v>
      </c>
      <c r="D30" s="29">
        <v>4</v>
      </c>
      <c r="E30" s="30">
        <v>9500070510</v>
      </c>
      <c r="F30" s="27"/>
      <c r="G30" s="38">
        <v>0</v>
      </c>
      <c r="H30" s="38">
        <v>0</v>
      </c>
    </row>
    <row r="31" spans="1:10" ht="44.25" hidden="1" customHeight="1" x14ac:dyDescent="0.2">
      <c r="A31" s="32" t="s">
        <v>66</v>
      </c>
      <c r="B31" s="37"/>
      <c r="C31" s="28">
        <v>1</v>
      </c>
      <c r="D31" s="29">
        <v>4</v>
      </c>
      <c r="E31" s="30">
        <v>9500070510</v>
      </c>
      <c r="F31" s="27">
        <v>200</v>
      </c>
      <c r="G31" s="38">
        <f>G32</f>
        <v>0</v>
      </c>
      <c r="H31" s="38">
        <f>H32</f>
        <v>0</v>
      </c>
    </row>
    <row r="32" spans="1:10" ht="44.25" hidden="1" customHeight="1" x14ac:dyDescent="0.2">
      <c r="A32" s="33" t="s">
        <v>70</v>
      </c>
      <c r="B32" s="37"/>
      <c r="C32" s="28">
        <v>1</v>
      </c>
      <c r="D32" s="29">
        <v>4</v>
      </c>
      <c r="E32" s="30">
        <v>9500070510</v>
      </c>
      <c r="F32" s="27">
        <v>240</v>
      </c>
      <c r="G32" s="38">
        <v>0</v>
      </c>
      <c r="H32" s="38">
        <v>0</v>
      </c>
    </row>
    <row r="33" spans="1:8" ht="22.5" hidden="1" customHeight="1" x14ac:dyDescent="0.2">
      <c r="A33" s="19" t="s">
        <v>13</v>
      </c>
      <c r="B33" s="20">
        <v>555</v>
      </c>
      <c r="C33" s="21">
        <v>1</v>
      </c>
      <c r="D33" s="22">
        <v>6</v>
      </c>
      <c r="E33" s="23">
        <v>0</v>
      </c>
      <c r="F33" s="20">
        <v>0</v>
      </c>
      <c r="G33" s="25">
        <f>G34</f>
        <v>0</v>
      </c>
      <c r="H33" s="25">
        <f>H34</f>
        <v>0</v>
      </c>
    </row>
    <row r="34" spans="1:8" ht="22.5" hidden="1" customHeight="1" x14ac:dyDescent="0.2">
      <c r="A34" s="26" t="s">
        <v>14</v>
      </c>
      <c r="B34" s="27">
        <v>555</v>
      </c>
      <c r="C34" s="28">
        <v>1</v>
      </c>
      <c r="D34" s="29">
        <v>6</v>
      </c>
      <c r="E34" s="30" t="s">
        <v>15</v>
      </c>
      <c r="F34" s="27">
        <v>0</v>
      </c>
      <c r="G34" s="31">
        <f>G36</f>
        <v>0</v>
      </c>
      <c r="H34" s="31">
        <f>H36</f>
        <v>0</v>
      </c>
    </row>
    <row r="35" spans="1:8" ht="12.75" hidden="1" customHeight="1" x14ac:dyDescent="0.2">
      <c r="A35" s="32" t="s">
        <v>71</v>
      </c>
      <c r="B35" s="27"/>
      <c r="C35" s="28">
        <v>1</v>
      </c>
      <c r="D35" s="29">
        <v>6</v>
      </c>
      <c r="E35" s="30" t="s">
        <v>15</v>
      </c>
      <c r="F35" s="27">
        <v>500</v>
      </c>
      <c r="G35" s="31">
        <f>G36</f>
        <v>0</v>
      </c>
      <c r="H35" s="31">
        <f>H36</f>
        <v>0</v>
      </c>
    </row>
    <row r="36" spans="1:8" ht="12.75" hidden="1" customHeight="1" x14ac:dyDescent="0.2">
      <c r="A36" s="26" t="s">
        <v>16</v>
      </c>
      <c r="B36" s="27">
        <v>555</v>
      </c>
      <c r="C36" s="28">
        <v>1</v>
      </c>
      <c r="D36" s="29">
        <v>6</v>
      </c>
      <c r="E36" s="30" t="s">
        <v>15</v>
      </c>
      <c r="F36" s="27" t="s">
        <v>17</v>
      </c>
      <c r="G36" s="31">
        <v>0</v>
      </c>
      <c r="H36" s="31">
        <v>0</v>
      </c>
    </row>
    <row r="37" spans="1:8" ht="12.75" customHeight="1" x14ac:dyDescent="0.2">
      <c r="A37" s="19" t="s">
        <v>18</v>
      </c>
      <c r="B37" s="20">
        <v>555</v>
      </c>
      <c r="C37" s="21">
        <v>1</v>
      </c>
      <c r="D37" s="22">
        <v>11</v>
      </c>
      <c r="E37" s="23">
        <v>0</v>
      </c>
      <c r="F37" s="20">
        <v>0</v>
      </c>
      <c r="G37" s="25">
        <f>G38</f>
        <v>2500</v>
      </c>
      <c r="H37" s="25">
        <f>H38</f>
        <v>2500</v>
      </c>
    </row>
    <row r="38" spans="1:8" ht="21" customHeight="1" x14ac:dyDescent="0.2">
      <c r="A38" s="26" t="s">
        <v>96</v>
      </c>
      <c r="B38" s="27">
        <v>555</v>
      </c>
      <c r="C38" s="28">
        <v>1</v>
      </c>
      <c r="D38" s="29">
        <v>11</v>
      </c>
      <c r="E38" s="30">
        <v>9500021540</v>
      </c>
      <c r="F38" s="27">
        <v>0</v>
      </c>
      <c r="G38" s="31">
        <f>G40</f>
        <v>2500</v>
      </c>
      <c r="H38" s="31">
        <f>H40</f>
        <v>2500</v>
      </c>
    </row>
    <row r="39" spans="1:8" ht="21" customHeight="1" x14ac:dyDescent="0.2">
      <c r="A39" s="32" t="s">
        <v>67</v>
      </c>
      <c r="B39" s="27"/>
      <c r="C39" s="28">
        <v>1</v>
      </c>
      <c r="D39" s="29">
        <v>11</v>
      </c>
      <c r="E39" s="30">
        <v>9500021540</v>
      </c>
      <c r="F39" s="27">
        <v>800</v>
      </c>
      <c r="G39" s="31">
        <f>G40</f>
        <v>2500</v>
      </c>
      <c r="H39" s="31">
        <f>H40</f>
        <v>2500</v>
      </c>
    </row>
    <row r="40" spans="1:8" ht="21" customHeight="1" x14ac:dyDescent="0.2">
      <c r="A40" s="26" t="s">
        <v>19</v>
      </c>
      <c r="B40" s="27">
        <v>555</v>
      </c>
      <c r="C40" s="28">
        <v>1</v>
      </c>
      <c r="D40" s="29">
        <v>11</v>
      </c>
      <c r="E40" s="30">
        <v>9500021540</v>
      </c>
      <c r="F40" s="27" t="s">
        <v>20</v>
      </c>
      <c r="G40" s="39">
        <v>2500</v>
      </c>
      <c r="H40" s="39">
        <v>2500</v>
      </c>
    </row>
    <row r="41" spans="1:8" ht="17.25" hidden="1" customHeight="1" x14ac:dyDescent="0.2">
      <c r="A41" s="26" t="s">
        <v>98</v>
      </c>
      <c r="B41" s="27">
        <v>1</v>
      </c>
      <c r="C41" s="28">
        <v>1</v>
      </c>
      <c r="D41" s="29">
        <v>7</v>
      </c>
      <c r="E41" s="29"/>
      <c r="F41" s="30"/>
      <c r="G41" s="40">
        <f>G42</f>
        <v>0</v>
      </c>
      <c r="H41" s="40">
        <f>H42</f>
        <v>0</v>
      </c>
    </row>
    <row r="42" spans="1:8" ht="19.5" hidden="1" customHeight="1" x14ac:dyDescent="0.2">
      <c r="A42" s="26" t="s">
        <v>99</v>
      </c>
      <c r="B42" s="27">
        <v>1</v>
      </c>
      <c r="C42" s="28">
        <v>1</v>
      </c>
      <c r="D42" s="29">
        <v>7</v>
      </c>
      <c r="E42" s="52">
        <v>9500012140</v>
      </c>
      <c r="F42" s="30"/>
      <c r="G42" s="40">
        <f>G44</f>
        <v>0</v>
      </c>
      <c r="H42" s="40">
        <f>H44</f>
        <v>0</v>
      </c>
    </row>
    <row r="43" spans="1:8" ht="33.75" hidden="1" customHeight="1" x14ac:dyDescent="0.2">
      <c r="A43" s="32" t="s">
        <v>66</v>
      </c>
      <c r="B43" s="27"/>
      <c r="C43" s="28">
        <v>1</v>
      </c>
      <c r="D43" s="29">
        <v>7</v>
      </c>
      <c r="E43" s="52">
        <v>9500012140</v>
      </c>
      <c r="F43" s="27">
        <v>200</v>
      </c>
      <c r="G43" s="40"/>
      <c r="H43" s="40"/>
    </row>
    <row r="44" spans="1:8" ht="39" hidden="1" customHeight="1" x14ac:dyDescent="0.2">
      <c r="A44" s="26" t="s">
        <v>66</v>
      </c>
      <c r="B44" s="27">
        <v>1</v>
      </c>
      <c r="C44" s="28">
        <v>1</v>
      </c>
      <c r="D44" s="29">
        <v>7</v>
      </c>
      <c r="E44" s="52">
        <v>9500012140</v>
      </c>
      <c r="F44" s="27">
        <v>240</v>
      </c>
      <c r="G44" s="40">
        <v>0</v>
      </c>
      <c r="H44" s="40">
        <v>0</v>
      </c>
    </row>
    <row r="45" spans="1:8" ht="21" hidden="1" customHeight="1" x14ac:dyDescent="0.2">
      <c r="A45" s="19" t="s">
        <v>21</v>
      </c>
      <c r="B45" s="20">
        <v>555</v>
      </c>
      <c r="C45" s="21">
        <v>1</v>
      </c>
      <c r="D45" s="22">
        <v>13</v>
      </c>
      <c r="E45" s="23">
        <v>0</v>
      </c>
      <c r="F45" s="20">
        <v>0</v>
      </c>
      <c r="G45" s="25">
        <f>G46+G50</f>
        <v>0</v>
      </c>
      <c r="H45" s="25">
        <f>H46+H50</f>
        <v>0</v>
      </c>
    </row>
    <row r="46" spans="1:8" ht="24" hidden="1" customHeight="1" x14ac:dyDescent="0.2">
      <c r="A46" s="26" t="s">
        <v>22</v>
      </c>
      <c r="B46" s="27">
        <v>555</v>
      </c>
      <c r="C46" s="28">
        <v>1</v>
      </c>
      <c r="D46" s="29">
        <v>13</v>
      </c>
      <c r="E46" s="30" t="s">
        <v>23</v>
      </c>
      <c r="F46" s="27">
        <v>0</v>
      </c>
      <c r="G46" s="31">
        <f>G47</f>
        <v>0</v>
      </c>
      <c r="H46" s="31">
        <f>H47</f>
        <v>0</v>
      </c>
    </row>
    <row r="47" spans="1:8" ht="27" hidden="1" customHeight="1" x14ac:dyDescent="0.2">
      <c r="A47" s="32" t="s">
        <v>65</v>
      </c>
      <c r="B47" s="27">
        <v>555</v>
      </c>
      <c r="C47" s="28">
        <v>1</v>
      </c>
      <c r="D47" s="29">
        <v>13</v>
      </c>
      <c r="E47" s="30" t="s">
        <v>23</v>
      </c>
      <c r="F47" s="27">
        <v>100</v>
      </c>
      <c r="G47" s="31">
        <f>G48</f>
        <v>0</v>
      </c>
      <c r="H47" s="31">
        <f>H48</f>
        <v>0</v>
      </c>
    </row>
    <row r="48" spans="1:8" ht="15" hidden="1" customHeight="1" x14ac:dyDescent="0.2">
      <c r="A48" s="33" t="s">
        <v>69</v>
      </c>
      <c r="B48" s="27">
        <v>555</v>
      </c>
      <c r="C48" s="28">
        <v>1</v>
      </c>
      <c r="D48" s="29">
        <v>13</v>
      </c>
      <c r="E48" s="30" t="s">
        <v>23</v>
      </c>
      <c r="F48" s="27">
        <v>120</v>
      </c>
      <c r="G48" s="31">
        <v>0</v>
      </c>
      <c r="H48" s="31">
        <v>0</v>
      </c>
    </row>
    <row r="49" spans="1:10" ht="16.5" hidden="1" customHeight="1" x14ac:dyDescent="0.2">
      <c r="A49" s="26" t="s">
        <v>24</v>
      </c>
      <c r="B49" s="27">
        <v>555</v>
      </c>
      <c r="C49" s="28">
        <v>1</v>
      </c>
      <c r="D49" s="29">
        <v>13</v>
      </c>
      <c r="E49" s="30" t="s">
        <v>23</v>
      </c>
      <c r="F49" s="27" t="s">
        <v>25</v>
      </c>
      <c r="G49" s="31">
        <v>0</v>
      </c>
      <c r="H49" s="31">
        <v>0</v>
      </c>
    </row>
    <row r="50" spans="1:10" ht="48.75" hidden="1" customHeight="1" x14ac:dyDescent="0.2">
      <c r="A50" s="26" t="s">
        <v>26</v>
      </c>
      <c r="B50" s="27">
        <v>555</v>
      </c>
      <c r="C50" s="28">
        <v>1</v>
      </c>
      <c r="D50" s="29">
        <v>13</v>
      </c>
      <c r="E50" s="30" t="s">
        <v>27</v>
      </c>
      <c r="F50" s="27">
        <v>0</v>
      </c>
      <c r="G50" s="31">
        <f>G51</f>
        <v>0</v>
      </c>
      <c r="H50" s="31">
        <f>H51</f>
        <v>0</v>
      </c>
    </row>
    <row r="51" spans="1:10" ht="39.75" hidden="1" customHeight="1" x14ac:dyDescent="0.2">
      <c r="A51" s="32" t="s">
        <v>66</v>
      </c>
      <c r="B51" s="27">
        <v>555</v>
      </c>
      <c r="C51" s="28">
        <v>1</v>
      </c>
      <c r="D51" s="29">
        <v>13</v>
      </c>
      <c r="E51" s="30" t="s">
        <v>23</v>
      </c>
      <c r="F51" s="27">
        <v>200</v>
      </c>
      <c r="G51" s="31">
        <f>G52</f>
        <v>0</v>
      </c>
      <c r="H51" s="31">
        <f>H52</f>
        <v>0</v>
      </c>
    </row>
    <row r="52" spans="1:10" ht="38.25" hidden="1" customHeight="1" x14ac:dyDescent="0.2">
      <c r="A52" s="33" t="s">
        <v>70</v>
      </c>
      <c r="B52" s="27"/>
      <c r="C52" s="28">
        <v>1</v>
      </c>
      <c r="D52" s="29">
        <v>13</v>
      </c>
      <c r="E52" s="30" t="s">
        <v>23</v>
      </c>
      <c r="F52" s="27">
        <v>240</v>
      </c>
      <c r="G52" s="31">
        <v>0</v>
      </c>
      <c r="H52" s="31">
        <v>0</v>
      </c>
    </row>
    <row r="53" spans="1:10" ht="17.25" customHeight="1" x14ac:dyDescent="0.2">
      <c r="A53" s="19" t="s">
        <v>53</v>
      </c>
      <c r="B53" s="20">
        <v>555</v>
      </c>
      <c r="C53" s="21">
        <v>2</v>
      </c>
      <c r="D53" s="22">
        <v>0</v>
      </c>
      <c r="E53" s="23">
        <v>0</v>
      </c>
      <c r="F53" s="20">
        <v>0</v>
      </c>
      <c r="G53" s="25">
        <f>G54</f>
        <v>277794</v>
      </c>
      <c r="H53" s="31">
        <f>H54</f>
        <v>288905</v>
      </c>
    </row>
    <row r="54" spans="1:10" ht="22.5" customHeight="1" x14ac:dyDescent="0.2">
      <c r="A54" s="19" t="s">
        <v>54</v>
      </c>
      <c r="B54" s="20">
        <v>555</v>
      </c>
      <c r="C54" s="21">
        <v>2</v>
      </c>
      <c r="D54" s="22">
        <v>3</v>
      </c>
      <c r="E54" s="23">
        <v>0</v>
      </c>
      <c r="F54" s="20">
        <v>0</v>
      </c>
      <c r="G54" s="25">
        <f>G55</f>
        <v>277794</v>
      </c>
      <c r="H54" s="25">
        <f>H55+H65</f>
        <v>288905</v>
      </c>
      <c r="I54" s="7"/>
      <c r="J54" s="7"/>
    </row>
    <row r="55" spans="1:10" ht="57" customHeight="1" x14ac:dyDescent="0.2">
      <c r="A55" s="26" t="s">
        <v>55</v>
      </c>
      <c r="B55" s="27">
        <v>555</v>
      </c>
      <c r="C55" s="28">
        <v>2</v>
      </c>
      <c r="D55" s="29">
        <v>3</v>
      </c>
      <c r="E55" s="30" t="s">
        <v>56</v>
      </c>
      <c r="F55" s="27">
        <v>0</v>
      </c>
      <c r="G55" s="31">
        <f>G56+G59</f>
        <v>277794</v>
      </c>
      <c r="H55" s="25">
        <f>H62+H59+H56</f>
        <v>288905</v>
      </c>
    </row>
    <row r="56" spans="1:10" ht="66.75" customHeight="1" x14ac:dyDescent="0.2">
      <c r="A56" s="32" t="s">
        <v>65</v>
      </c>
      <c r="B56" s="27">
        <v>555</v>
      </c>
      <c r="C56" s="28">
        <v>2</v>
      </c>
      <c r="D56" s="29">
        <v>3</v>
      </c>
      <c r="E56" s="30" t="s">
        <v>56</v>
      </c>
      <c r="F56" s="27">
        <v>100</v>
      </c>
      <c r="G56" s="39">
        <f>G57</f>
        <v>270436</v>
      </c>
      <c r="H56" s="25">
        <f>H57</f>
        <v>286369</v>
      </c>
    </row>
    <row r="57" spans="1:10" ht="30" customHeight="1" x14ac:dyDescent="0.2">
      <c r="A57" s="33" t="s">
        <v>69</v>
      </c>
      <c r="B57" s="27">
        <v>555</v>
      </c>
      <c r="C57" s="28">
        <v>2</v>
      </c>
      <c r="D57" s="29">
        <v>3</v>
      </c>
      <c r="E57" s="30" t="s">
        <v>56</v>
      </c>
      <c r="F57" s="27">
        <v>120</v>
      </c>
      <c r="G57" s="39">
        <f>246138+24298</f>
        <v>270436</v>
      </c>
      <c r="H57" s="31">
        <f>255736+30633</f>
        <v>286369</v>
      </c>
    </row>
    <row r="58" spans="1:10" ht="39" customHeight="1" x14ac:dyDescent="0.2">
      <c r="A58" s="32" t="s">
        <v>66</v>
      </c>
      <c r="B58" s="27"/>
      <c r="C58" s="28">
        <v>2</v>
      </c>
      <c r="D58" s="29">
        <v>3</v>
      </c>
      <c r="E58" s="30" t="s">
        <v>56</v>
      </c>
      <c r="F58" s="27">
        <v>200</v>
      </c>
      <c r="G58" s="39">
        <f>G59</f>
        <v>7358</v>
      </c>
      <c r="H58" s="31">
        <f>H59</f>
        <v>2536</v>
      </c>
    </row>
    <row r="59" spans="1:10" ht="39" customHeight="1" x14ac:dyDescent="0.2">
      <c r="A59" s="33" t="s">
        <v>70</v>
      </c>
      <c r="B59" s="27"/>
      <c r="C59" s="28">
        <v>2</v>
      </c>
      <c r="D59" s="29">
        <v>3</v>
      </c>
      <c r="E59" s="30" t="s">
        <v>56</v>
      </c>
      <c r="F59" s="27">
        <v>240</v>
      </c>
      <c r="G59" s="31">
        <v>7358</v>
      </c>
      <c r="H59" s="31">
        <v>2536</v>
      </c>
    </row>
    <row r="60" spans="1:10" ht="22.5" hidden="1" customHeight="1" x14ac:dyDescent="0.2">
      <c r="A60" s="19" t="s">
        <v>28</v>
      </c>
      <c r="B60" s="20">
        <v>555</v>
      </c>
      <c r="C60" s="21">
        <v>3</v>
      </c>
      <c r="D60" s="22">
        <v>0</v>
      </c>
      <c r="E60" s="23">
        <v>0</v>
      </c>
      <c r="F60" s="20">
        <v>0</v>
      </c>
      <c r="G60" s="25">
        <f>G62+G69+G71</f>
        <v>0</v>
      </c>
      <c r="H60" s="31">
        <f>H61</f>
        <v>0</v>
      </c>
    </row>
    <row r="61" spans="1:10" ht="22.5" hidden="1" customHeight="1" x14ac:dyDescent="0.2">
      <c r="A61" s="19" t="s">
        <v>29</v>
      </c>
      <c r="B61" s="20">
        <v>555</v>
      </c>
      <c r="C61" s="21">
        <v>3</v>
      </c>
      <c r="D61" s="22">
        <v>9</v>
      </c>
      <c r="E61" s="23">
        <v>0</v>
      </c>
      <c r="F61" s="20">
        <v>0</v>
      </c>
      <c r="G61" s="25">
        <f>G68+G65+G62</f>
        <v>0</v>
      </c>
      <c r="H61" s="31">
        <v>0</v>
      </c>
    </row>
    <row r="62" spans="1:10" ht="33.75" hidden="1" customHeight="1" x14ac:dyDescent="0.2">
      <c r="A62" s="26" t="s">
        <v>64</v>
      </c>
      <c r="B62" s="20"/>
      <c r="C62" s="21">
        <v>3</v>
      </c>
      <c r="D62" s="22">
        <v>9</v>
      </c>
      <c r="E62" s="23">
        <v>9500022190</v>
      </c>
      <c r="F62" s="20"/>
      <c r="G62" s="25">
        <f>G63</f>
        <v>0</v>
      </c>
      <c r="H62" s="31">
        <f>H64</f>
        <v>0</v>
      </c>
    </row>
    <row r="63" spans="1:10" ht="12.75" hidden="1" customHeight="1" x14ac:dyDescent="0.2">
      <c r="A63" s="32" t="s">
        <v>66</v>
      </c>
      <c r="B63" s="20"/>
      <c r="C63" s="28">
        <v>3</v>
      </c>
      <c r="D63" s="29">
        <v>9</v>
      </c>
      <c r="E63" s="30">
        <v>9500022190</v>
      </c>
      <c r="F63" s="27">
        <v>200</v>
      </c>
      <c r="G63" s="31">
        <f>G64</f>
        <v>0</v>
      </c>
      <c r="H63" s="31">
        <f>H64</f>
        <v>0</v>
      </c>
    </row>
    <row r="64" spans="1:10" ht="12.75" hidden="1" customHeight="1" x14ac:dyDescent="0.2">
      <c r="A64" s="33" t="s">
        <v>70</v>
      </c>
      <c r="B64" s="20"/>
      <c r="C64" s="28">
        <v>3</v>
      </c>
      <c r="D64" s="29">
        <v>9</v>
      </c>
      <c r="E64" s="30">
        <v>9500022190</v>
      </c>
      <c r="F64" s="27">
        <v>240</v>
      </c>
      <c r="G64" s="31">
        <v>0</v>
      </c>
      <c r="H64" s="31">
        <v>0</v>
      </c>
    </row>
    <row r="65" spans="1:10" ht="33.75" hidden="1" customHeight="1" x14ac:dyDescent="0.2">
      <c r="A65" s="26" t="s">
        <v>88</v>
      </c>
      <c r="B65" s="27"/>
      <c r="C65" s="28">
        <v>3</v>
      </c>
      <c r="D65" s="29">
        <v>9</v>
      </c>
      <c r="E65" s="30">
        <v>9500022185</v>
      </c>
      <c r="F65" s="27"/>
      <c r="G65" s="31">
        <f>G66</f>
        <v>0</v>
      </c>
      <c r="H65" s="31">
        <f>H67</f>
        <v>0</v>
      </c>
    </row>
    <row r="66" spans="1:10" ht="22.5" hidden="1" customHeight="1" x14ac:dyDescent="0.2">
      <c r="A66" s="32" t="s">
        <v>66</v>
      </c>
      <c r="B66" s="27"/>
      <c r="C66" s="28">
        <v>3</v>
      </c>
      <c r="D66" s="29">
        <v>9</v>
      </c>
      <c r="E66" s="30">
        <v>9500022185</v>
      </c>
      <c r="F66" s="27">
        <v>200</v>
      </c>
      <c r="G66" s="31">
        <f>G67</f>
        <v>0</v>
      </c>
      <c r="H66" s="31">
        <f>H67</f>
        <v>0</v>
      </c>
    </row>
    <row r="67" spans="1:10" ht="30" hidden="1" customHeight="1" x14ac:dyDescent="0.2">
      <c r="A67" s="33" t="s">
        <v>70</v>
      </c>
      <c r="B67" s="27"/>
      <c r="C67" s="28">
        <v>3</v>
      </c>
      <c r="D67" s="29">
        <v>9</v>
      </c>
      <c r="E67" s="30">
        <v>9500022185</v>
      </c>
      <c r="F67" s="27">
        <v>240</v>
      </c>
      <c r="G67" s="31">
        <v>0</v>
      </c>
      <c r="H67" s="31">
        <v>0</v>
      </c>
    </row>
    <row r="68" spans="1:10" ht="45" hidden="1" x14ac:dyDescent="0.2">
      <c r="A68" s="26" t="s">
        <v>30</v>
      </c>
      <c r="B68" s="27">
        <v>555</v>
      </c>
      <c r="C68" s="28">
        <v>3</v>
      </c>
      <c r="D68" s="29">
        <v>9</v>
      </c>
      <c r="E68" s="30" t="s">
        <v>31</v>
      </c>
      <c r="F68" s="27">
        <v>0</v>
      </c>
      <c r="G68" s="31">
        <f>G69</f>
        <v>0</v>
      </c>
      <c r="H68" s="25">
        <v>0</v>
      </c>
    </row>
    <row r="69" spans="1:10" ht="15" hidden="1" x14ac:dyDescent="0.2">
      <c r="A69" s="32" t="s">
        <v>71</v>
      </c>
      <c r="B69" s="27"/>
      <c r="C69" s="28">
        <v>3</v>
      </c>
      <c r="D69" s="29">
        <v>9</v>
      </c>
      <c r="E69" s="30" t="s">
        <v>31</v>
      </c>
      <c r="F69" s="27">
        <v>500</v>
      </c>
      <c r="G69" s="31">
        <f>G70</f>
        <v>0</v>
      </c>
      <c r="H69" s="25">
        <v>0</v>
      </c>
    </row>
    <row r="70" spans="1:10" ht="15" hidden="1" x14ac:dyDescent="0.2">
      <c r="A70" s="32" t="s">
        <v>16</v>
      </c>
      <c r="B70" s="27"/>
      <c r="C70" s="28">
        <v>3</v>
      </c>
      <c r="D70" s="29">
        <v>9</v>
      </c>
      <c r="E70" s="30" t="s">
        <v>31</v>
      </c>
      <c r="F70" s="27">
        <v>540</v>
      </c>
      <c r="G70" s="31">
        <v>0</v>
      </c>
      <c r="H70" s="31">
        <f>H72</f>
        <v>0</v>
      </c>
    </row>
    <row r="71" spans="1:10" ht="15" hidden="1" x14ac:dyDescent="0.2">
      <c r="A71" s="26" t="s">
        <v>16</v>
      </c>
      <c r="B71" s="27">
        <v>555</v>
      </c>
      <c r="C71" s="28">
        <v>3</v>
      </c>
      <c r="D71" s="29">
        <v>10</v>
      </c>
      <c r="E71" s="30"/>
      <c r="F71" s="27"/>
      <c r="G71" s="31">
        <f>G72</f>
        <v>0</v>
      </c>
      <c r="H71" s="31">
        <f>H72</f>
        <v>0</v>
      </c>
    </row>
    <row r="72" spans="1:10" ht="45" hidden="1" x14ac:dyDescent="0.2">
      <c r="A72" s="26" t="s">
        <v>64</v>
      </c>
      <c r="B72" s="27"/>
      <c r="C72" s="28">
        <v>3</v>
      </c>
      <c r="D72" s="29">
        <v>10</v>
      </c>
      <c r="E72" s="30">
        <v>9500070330</v>
      </c>
      <c r="F72" s="27"/>
      <c r="G72" s="31">
        <f>G74</f>
        <v>0</v>
      </c>
      <c r="H72" s="31">
        <v>0</v>
      </c>
    </row>
    <row r="73" spans="1:10" ht="30" hidden="1" x14ac:dyDescent="0.2">
      <c r="A73" s="32" t="s">
        <v>66</v>
      </c>
      <c r="B73" s="27"/>
      <c r="C73" s="28">
        <v>3</v>
      </c>
      <c r="D73" s="29">
        <v>10</v>
      </c>
      <c r="E73" s="30">
        <v>9500070330</v>
      </c>
      <c r="F73" s="27">
        <v>200</v>
      </c>
      <c r="G73" s="31">
        <f>G74</f>
        <v>0</v>
      </c>
      <c r="H73" s="31">
        <v>0</v>
      </c>
    </row>
    <row r="74" spans="1:10" ht="30" hidden="1" x14ac:dyDescent="0.2">
      <c r="A74" s="33" t="s">
        <v>70</v>
      </c>
      <c r="B74" s="27"/>
      <c r="C74" s="28">
        <v>3</v>
      </c>
      <c r="D74" s="29">
        <v>10</v>
      </c>
      <c r="E74" s="30">
        <v>9500070330</v>
      </c>
      <c r="F74" s="27">
        <v>240</v>
      </c>
      <c r="G74" s="31">
        <v>0</v>
      </c>
      <c r="H74" s="31">
        <v>0</v>
      </c>
    </row>
    <row r="75" spans="1:10" ht="14.25" x14ac:dyDescent="0.2">
      <c r="A75" s="19" t="s">
        <v>32</v>
      </c>
      <c r="B75" s="20">
        <v>555</v>
      </c>
      <c r="C75" s="21">
        <v>4</v>
      </c>
      <c r="D75" s="22">
        <v>0</v>
      </c>
      <c r="E75" s="23">
        <v>0</v>
      </c>
      <c r="F75" s="20">
        <v>0</v>
      </c>
      <c r="G75" s="25">
        <f>G76+G86</f>
        <v>6855210.0005050506</v>
      </c>
      <c r="H75" s="25">
        <f>H76+H86</f>
        <v>4925260.00030303</v>
      </c>
    </row>
    <row r="76" spans="1:10" ht="22.5" customHeight="1" x14ac:dyDescent="0.2">
      <c r="A76" s="19" t="s">
        <v>33</v>
      </c>
      <c r="B76" s="20">
        <v>555</v>
      </c>
      <c r="C76" s="21">
        <v>4</v>
      </c>
      <c r="D76" s="22">
        <v>9</v>
      </c>
      <c r="E76" s="23">
        <v>0</v>
      </c>
      <c r="F76" s="20">
        <v>0</v>
      </c>
      <c r="G76" s="25">
        <f>G77+G80+G83</f>
        <v>6855210.0005050506</v>
      </c>
      <c r="H76" s="25">
        <f>H77+H80+H83</f>
        <v>4925260.00030303</v>
      </c>
      <c r="I76" s="8"/>
    </row>
    <row r="77" spans="1:10" ht="22.5" customHeight="1" x14ac:dyDescent="0.2">
      <c r="A77" s="26" t="s">
        <v>34</v>
      </c>
      <c r="B77" s="27">
        <v>555</v>
      </c>
      <c r="C77" s="28">
        <v>4</v>
      </c>
      <c r="D77" s="29">
        <v>9</v>
      </c>
      <c r="E77" s="30" t="s">
        <v>35</v>
      </c>
      <c r="F77" s="27">
        <v>0</v>
      </c>
      <c r="G77" s="31">
        <f>G79</f>
        <v>1804704.95</v>
      </c>
      <c r="H77" s="31">
        <f>H78</f>
        <v>1894956.97</v>
      </c>
    </row>
    <row r="78" spans="1:10" ht="35.25" customHeight="1" x14ac:dyDescent="0.2">
      <c r="A78" s="32" t="s">
        <v>66</v>
      </c>
      <c r="B78" s="27"/>
      <c r="C78" s="28">
        <v>4</v>
      </c>
      <c r="D78" s="29">
        <v>9</v>
      </c>
      <c r="E78" s="30" t="s">
        <v>35</v>
      </c>
      <c r="F78" s="27">
        <v>200</v>
      </c>
      <c r="G78" s="31">
        <f>G79</f>
        <v>1804704.95</v>
      </c>
      <c r="H78" s="31">
        <f>H79</f>
        <v>1894956.97</v>
      </c>
      <c r="I78" s="8"/>
      <c r="J78" s="8"/>
    </row>
    <row r="79" spans="1:10" ht="47.25" customHeight="1" x14ac:dyDescent="0.2">
      <c r="A79" s="33" t="s">
        <v>70</v>
      </c>
      <c r="B79" s="27">
        <v>555</v>
      </c>
      <c r="C79" s="28">
        <v>4</v>
      </c>
      <c r="D79" s="29">
        <v>9</v>
      </c>
      <c r="E79" s="30" t="s">
        <v>35</v>
      </c>
      <c r="F79" s="27">
        <v>240</v>
      </c>
      <c r="G79" s="31">
        <v>1804704.95</v>
      </c>
      <c r="H79" s="31">
        <v>1894956.97</v>
      </c>
      <c r="I79" s="8"/>
      <c r="J79" s="8"/>
    </row>
    <row r="80" spans="1:10" ht="42.75" customHeight="1" x14ac:dyDescent="0.2">
      <c r="A80" s="26" t="s">
        <v>36</v>
      </c>
      <c r="B80" s="27">
        <v>555</v>
      </c>
      <c r="C80" s="28">
        <v>4</v>
      </c>
      <c r="D80" s="29">
        <v>9</v>
      </c>
      <c r="E80" s="30" t="s">
        <v>37</v>
      </c>
      <c r="F80" s="27">
        <v>0</v>
      </c>
      <c r="G80" s="31">
        <f>G82</f>
        <v>5000000</v>
      </c>
      <c r="H80" s="31">
        <f>H81</f>
        <v>3000000</v>
      </c>
      <c r="I80" s="8"/>
      <c r="J80" s="8"/>
    </row>
    <row r="81" spans="1:8" ht="36.75" customHeight="1" x14ac:dyDescent="0.2">
      <c r="A81" s="32" t="s">
        <v>66</v>
      </c>
      <c r="B81" s="27"/>
      <c r="C81" s="28">
        <v>4</v>
      </c>
      <c r="D81" s="29">
        <v>9</v>
      </c>
      <c r="E81" s="30" t="s">
        <v>37</v>
      </c>
      <c r="F81" s="27">
        <v>200</v>
      </c>
      <c r="G81" s="31">
        <f>G82</f>
        <v>5000000</v>
      </c>
      <c r="H81" s="31">
        <f>H82</f>
        <v>3000000</v>
      </c>
    </row>
    <row r="82" spans="1:8" ht="40.5" customHeight="1" x14ac:dyDescent="0.25">
      <c r="A82" s="33" t="s">
        <v>70</v>
      </c>
      <c r="B82" s="27">
        <v>555</v>
      </c>
      <c r="C82" s="28">
        <v>4</v>
      </c>
      <c r="D82" s="29">
        <v>9</v>
      </c>
      <c r="E82" s="30" t="s">
        <v>37</v>
      </c>
      <c r="F82" s="27">
        <v>240</v>
      </c>
      <c r="G82" s="44">
        <v>5000000</v>
      </c>
      <c r="H82" s="44">
        <v>3000000</v>
      </c>
    </row>
    <row r="83" spans="1:8" ht="49.5" customHeight="1" x14ac:dyDescent="0.2">
      <c r="A83" s="26" t="s">
        <v>36</v>
      </c>
      <c r="B83" s="27">
        <v>555</v>
      </c>
      <c r="C83" s="28">
        <v>4</v>
      </c>
      <c r="D83" s="29">
        <v>9</v>
      </c>
      <c r="E83" s="30" t="s">
        <v>38</v>
      </c>
      <c r="F83" s="27">
        <v>0</v>
      </c>
      <c r="G83" s="31">
        <f>G85</f>
        <v>50505.050505050502</v>
      </c>
      <c r="H83" s="25">
        <f>H84+H87</f>
        <v>30303.030303030304</v>
      </c>
    </row>
    <row r="84" spans="1:8" ht="32.25" customHeight="1" x14ac:dyDescent="0.2">
      <c r="A84" s="32" t="s">
        <v>66</v>
      </c>
      <c r="B84" s="27"/>
      <c r="C84" s="28">
        <v>4</v>
      </c>
      <c r="D84" s="29">
        <v>9</v>
      </c>
      <c r="E84" s="30" t="s">
        <v>38</v>
      </c>
      <c r="F84" s="27">
        <v>200</v>
      </c>
      <c r="G84" s="31">
        <f>G85</f>
        <v>50505.050505050502</v>
      </c>
      <c r="H84" s="31">
        <f>H85</f>
        <v>30303.030303030304</v>
      </c>
    </row>
    <row r="85" spans="1:8" ht="33.75" customHeight="1" x14ac:dyDescent="0.2">
      <c r="A85" s="33" t="s">
        <v>70</v>
      </c>
      <c r="B85" s="27">
        <v>555</v>
      </c>
      <c r="C85" s="28">
        <v>4</v>
      </c>
      <c r="D85" s="29">
        <v>9</v>
      </c>
      <c r="E85" s="30" t="s">
        <v>38</v>
      </c>
      <c r="F85" s="27">
        <v>240</v>
      </c>
      <c r="G85" s="31">
        <f>G82/99*1</f>
        <v>50505.050505050502</v>
      </c>
      <c r="H85" s="31">
        <f>H82/99*1</f>
        <v>30303.030303030304</v>
      </c>
    </row>
    <row r="86" spans="1:8" ht="15.75" hidden="1" customHeight="1" x14ac:dyDescent="0.2">
      <c r="A86" s="41" t="s">
        <v>87</v>
      </c>
      <c r="B86" s="20"/>
      <c r="C86" s="21">
        <v>4</v>
      </c>
      <c r="D86" s="22">
        <v>12</v>
      </c>
      <c r="E86" s="23"/>
      <c r="F86" s="20"/>
      <c r="G86" s="25">
        <f>G87</f>
        <v>0</v>
      </c>
      <c r="H86" s="25">
        <f>H87</f>
        <v>0</v>
      </c>
    </row>
    <row r="87" spans="1:8" ht="12.75" hidden="1" customHeight="1" x14ac:dyDescent="0.2">
      <c r="A87" s="32" t="s">
        <v>66</v>
      </c>
      <c r="B87" s="20"/>
      <c r="C87" s="21">
        <v>4</v>
      </c>
      <c r="D87" s="22">
        <v>12</v>
      </c>
      <c r="E87" s="23">
        <v>100014120</v>
      </c>
      <c r="F87" s="20">
        <v>200</v>
      </c>
      <c r="G87" s="31">
        <f>G88</f>
        <v>0</v>
      </c>
      <c r="H87" s="31">
        <f>H88</f>
        <v>0</v>
      </c>
    </row>
    <row r="88" spans="1:8" ht="22.5" hidden="1" customHeight="1" x14ac:dyDescent="0.2">
      <c r="A88" s="33" t="s">
        <v>70</v>
      </c>
      <c r="B88" s="20"/>
      <c r="C88" s="21">
        <v>4</v>
      </c>
      <c r="D88" s="22">
        <v>12</v>
      </c>
      <c r="E88" s="23">
        <v>100014120</v>
      </c>
      <c r="F88" s="20">
        <v>240</v>
      </c>
      <c r="G88" s="31">
        <v>0</v>
      </c>
      <c r="H88" s="31">
        <v>0</v>
      </c>
    </row>
    <row r="89" spans="1:8" ht="22.5" customHeight="1" x14ac:dyDescent="0.2">
      <c r="A89" s="19" t="s">
        <v>39</v>
      </c>
      <c r="B89" s="20">
        <v>555</v>
      </c>
      <c r="C89" s="21">
        <v>5</v>
      </c>
      <c r="D89" s="22">
        <v>0</v>
      </c>
      <c r="E89" s="23">
        <v>0</v>
      </c>
      <c r="F89" s="20">
        <v>0</v>
      </c>
      <c r="G89" s="25">
        <f>G103+G90+G99</f>
        <v>4273752.04</v>
      </c>
      <c r="H89" s="25">
        <f>H103+H90+H99</f>
        <v>2364231.7999999998</v>
      </c>
    </row>
    <row r="90" spans="1:8" ht="12.75" customHeight="1" x14ac:dyDescent="0.2">
      <c r="A90" s="19" t="s">
        <v>79</v>
      </c>
      <c r="B90" s="20"/>
      <c r="C90" s="28">
        <v>5</v>
      </c>
      <c r="D90" s="29">
        <v>1</v>
      </c>
      <c r="E90" s="23"/>
      <c r="F90" s="20"/>
      <c r="G90" s="25">
        <f>G91+G94</f>
        <v>215352.04</v>
      </c>
      <c r="H90" s="25">
        <f>H91+H94</f>
        <v>215352.04</v>
      </c>
    </row>
    <row r="91" spans="1:8" ht="30" customHeight="1" x14ac:dyDescent="0.25">
      <c r="A91" s="26" t="s">
        <v>80</v>
      </c>
      <c r="B91" s="20"/>
      <c r="C91" s="28">
        <v>5</v>
      </c>
      <c r="D91" s="29">
        <v>1</v>
      </c>
      <c r="E91" s="16">
        <v>9500025050</v>
      </c>
      <c r="F91" s="20"/>
      <c r="G91" s="31">
        <f>G92</f>
        <v>215352.04</v>
      </c>
      <c r="H91" s="31">
        <f>H92</f>
        <v>215352.04</v>
      </c>
    </row>
    <row r="92" spans="1:8" ht="30" customHeight="1" x14ac:dyDescent="0.25">
      <c r="A92" s="26" t="s">
        <v>81</v>
      </c>
      <c r="B92" s="20"/>
      <c r="C92" s="28">
        <v>5</v>
      </c>
      <c r="D92" s="29">
        <v>1</v>
      </c>
      <c r="E92" s="17">
        <v>9500025050</v>
      </c>
      <c r="F92" s="27">
        <v>200</v>
      </c>
      <c r="G92" s="31">
        <f>G93</f>
        <v>215352.04</v>
      </c>
      <c r="H92" s="31">
        <f>H93</f>
        <v>215352.04</v>
      </c>
    </row>
    <row r="93" spans="1:8" ht="30" customHeight="1" x14ac:dyDescent="0.25">
      <c r="A93" s="26" t="s">
        <v>70</v>
      </c>
      <c r="B93" s="27"/>
      <c r="C93" s="28">
        <v>5</v>
      </c>
      <c r="D93" s="29">
        <v>1</v>
      </c>
      <c r="E93" s="16">
        <v>9500025050</v>
      </c>
      <c r="F93" s="27">
        <v>240</v>
      </c>
      <c r="G93" s="31">
        <v>215352.04</v>
      </c>
      <c r="H93" s="31">
        <v>215352.04</v>
      </c>
    </row>
    <row r="94" spans="1:8" ht="30" hidden="1" customHeight="1" x14ac:dyDescent="0.2">
      <c r="A94" s="26" t="s">
        <v>82</v>
      </c>
      <c r="B94" s="27"/>
      <c r="C94" s="28">
        <v>5</v>
      </c>
      <c r="D94" s="29">
        <v>1</v>
      </c>
      <c r="E94" s="30">
        <v>9500040190</v>
      </c>
      <c r="F94" s="27"/>
      <c r="G94" s="31">
        <f>G95+G97</f>
        <v>0</v>
      </c>
      <c r="H94" s="31">
        <f>H95+H97</f>
        <v>0</v>
      </c>
    </row>
    <row r="95" spans="1:8" ht="30" hidden="1" customHeight="1" x14ac:dyDescent="0.2">
      <c r="A95" s="26" t="s">
        <v>81</v>
      </c>
      <c r="B95" s="27"/>
      <c r="C95" s="28">
        <v>5</v>
      </c>
      <c r="D95" s="29">
        <v>1</v>
      </c>
      <c r="E95" s="30">
        <v>9500040190</v>
      </c>
      <c r="F95" s="27">
        <v>200</v>
      </c>
      <c r="G95" s="31">
        <f>G96</f>
        <v>0</v>
      </c>
      <c r="H95" s="31">
        <f>H96</f>
        <v>0</v>
      </c>
    </row>
    <row r="96" spans="1:8" ht="30" hidden="1" customHeight="1" x14ac:dyDescent="0.2">
      <c r="A96" s="26" t="s">
        <v>70</v>
      </c>
      <c r="B96" s="27"/>
      <c r="C96" s="28">
        <v>5</v>
      </c>
      <c r="D96" s="29">
        <v>1</v>
      </c>
      <c r="E96" s="30">
        <v>9500040190</v>
      </c>
      <c r="F96" s="27">
        <v>240</v>
      </c>
      <c r="G96" s="31">
        <v>0</v>
      </c>
      <c r="H96" s="31">
        <v>0</v>
      </c>
    </row>
    <row r="97" spans="1:8" ht="30" hidden="1" customHeight="1" x14ac:dyDescent="0.2">
      <c r="A97" s="42" t="s">
        <v>100</v>
      </c>
      <c r="B97" s="27"/>
      <c r="C97" s="28">
        <v>5</v>
      </c>
      <c r="D97" s="29">
        <v>1</v>
      </c>
      <c r="E97" s="30">
        <v>9500040190</v>
      </c>
      <c r="F97" s="27">
        <v>400</v>
      </c>
      <c r="G97" s="31">
        <f>G98</f>
        <v>0</v>
      </c>
      <c r="H97" s="31">
        <f>H98</f>
        <v>0</v>
      </c>
    </row>
    <row r="98" spans="1:8" ht="18" hidden="1" customHeight="1" x14ac:dyDescent="0.2">
      <c r="A98" s="42" t="s">
        <v>101</v>
      </c>
      <c r="B98" s="27"/>
      <c r="C98" s="28">
        <v>5</v>
      </c>
      <c r="D98" s="29">
        <v>1</v>
      </c>
      <c r="E98" s="30">
        <v>9500040190</v>
      </c>
      <c r="F98" s="27">
        <v>410</v>
      </c>
      <c r="G98" s="31">
        <v>0</v>
      </c>
      <c r="H98" s="31">
        <v>0</v>
      </c>
    </row>
    <row r="99" spans="1:8" ht="19.5" hidden="1" customHeight="1" x14ac:dyDescent="0.2">
      <c r="A99" s="18" t="s">
        <v>84</v>
      </c>
      <c r="B99" s="27"/>
      <c r="C99" s="28">
        <v>5</v>
      </c>
      <c r="D99" s="29">
        <v>2</v>
      </c>
      <c r="E99" s="30"/>
      <c r="F99" s="27"/>
      <c r="G99" s="31">
        <f t="shared" ref="G99:H101" si="1">G100</f>
        <v>0</v>
      </c>
      <c r="H99" s="31">
        <f t="shared" si="1"/>
        <v>0</v>
      </c>
    </row>
    <row r="100" spans="1:8" ht="23.25" hidden="1" customHeight="1" x14ac:dyDescent="0.25">
      <c r="A100" s="15" t="s">
        <v>83</v>
      </c>
      <c r="B100" s="27"/>
      <c r="C100" s="28">
        <v>5</v>
      </c>
      <c r="D100" s="29">
        <v>2</v>
      </c>
      <c r="E100" s="30">
        <v>9500042190</v>
      </c>
      <c r="F100" s="27"/>
      <c r="G100" s="31">
        <f t="shared" si="1"/>
        <v>0</v>
      </c>
      <c r="H100" s="31">
        <f t="shared" si="1"/>
        <v>0</v>
      </c>
    </row>
    <row r="101" spans="1:8" ht="30" hidden="1" customHeight="1" x14ac:dyDescent="0.2">
      <c r="A101" s="26" t="s">
        <v>81</v>
      </c>
      <c r="B101" s="27"/>
      <c r="C101" s="28">
        <v>5</v>
      </c>
      <c r="D101" s="29">
        <v>2</v>
      </c>
      <c r="E101" s="30">
        <v>9500042190</v>
      </c>
      <c r="F101" s="27">
        <v>200</v>
      </c>
      <c r="G101" s="31">
        <f t="shared" si="1"/>
        <v>0</v>
      </c>
      <c r="H101" s="31">
        <f t="shared" si="1"/>
        <v>0</v>
      </c>
    </row>
    <row r="102" spans="1:8" ht="30" hidden="1" customHeight="1" x14ac:dyDescent="0.2">
      <c r="A102" s="26" t="s">
        <v>70</v>
      </c>
      <c r="B102" s="27"/>
      <c r="C102" s="28">
        <v>5</v>
      </c>
      <c r="D102" s="29">
        <v>2</v>
      </c>
      <c r="E102" s="30">
        <v>9500042190</v>
      </c>
      <c r="F102" s="27">
        <v>240</v>
      </c>
      <c r="G102" s="31">
        <v>0</v>
      </c>
      <c r="H102" s="31">
        <v>0</v>
      </c>
    </row>
    <row r="103" spans="1:8" ht="30" customHeight="1" x14ac:dyDescent="0.2">
      <c r="A103" s="19" t="s">
        <v>40</v>
      </c>
      <c r="B103" s="20">
        <v>555</v>
      </c>
      <c r="C103" s="21">
        <v>5</v>
      </c>
      <c r="D103" s="22">
        <v>3</v>
      </c>
      <c r="E103" s="23">
        <v>0</v>
      </c>
      <c r="F103" s="20">
        <v>0</v>
      </c>
      <c r="G103" s="25">
        <f>G104+G107</f>
        <v>4058400</v>
      </c>
      <c r="H103" s="25">
        <f>H104+H107</f>
        <v>2148879.7599999998</v>
      </c>
    </row>
    <row r="104" spans="1:8" ht="30" customHeight="1" x14ac:dyDescent="0.2">
      <c r="A104" s="26" t="s">
        <v>41</v>
      </c>
      <c r="B104" s="27">
        <v>555</v>
      </c>
      <c r="C104" s="28">
        <v>5</v>
      </c>
      <c r="D104" s="29">
        <v>3</v>
      </c>
      <c r="E104" s="30" t="s">
        <v>42</v>
      </c>
      <c r="F104" s="27">
        <v>0</v>
      </c>
      <c r="G104" s="31">
        <f>G106</f>
        <v>1211900</v>
      </c>
      <c r="H104" s="31">
        <f>H106</f>
        <v>1211900</v>
      </c>
    </row>
    <row r="105" spans="1:8" ht="30" customHeight="1" x14ac:dyDescent="0.2">
      <c r="A105" s="32" t="s">
        <v>66</v>
      </c>
      <c r="B105" s="27"/>
      <c r="C105" s="28">
        <v>5</v>
      </c>
      <c r="D105" s="29">
        <v>3</v>
      </c>
      <c r="E105" s="30" t="s">
        <v>42</v>
      </c>
      <c r="F105" s="27">
        <v>200</v>
      </c>
      <c r="G105" s="31">
        <f>G106</f>
        <v>1211900</v>
      </c>
      <c r="H105" s="31">
        <f>H106</f>
        <v>1211900</v>
      </c>
    </row>
    <row r="106" spans="1:8" ht="30" customHeight="1" x14ac:dyDescent="0.2">
      <c r="A106" s="33" t="s">
        <v>70</v>
      </c>
      <c r="B106" s="27">
        <v>555</v>
      </c>
      <c r="C106" s="28">
        <v>5</v>
      </c>
      <c r="D106" s="29">
        <v>3</v>
      </c>
      <c r="E106" s="30" t="s">
        <v>42</v>
      </c>
      <c r="F106" s="27">
        <v>240</v>
      </c>
      <c r="G106" s="31">
        <f>971200+95700+110000+35000</f>
        <v>1211900</v>
      </c>
      <c r="H106" s="31">
        <f>971200+95700+110000+35000</f>
        <v>1211900</v>
      </c>
    </row>
    <row r="107" spans="1:8" ht="15" x14ac:dyDescent="0.2">
      <c r="A107" s="26" t="s">
        <v>43</v>
      </c>
      <c r="B107" s="27">
        <v>555</v>
      </c>
      <c r="C107" s="28">
        <v>5</v>
      </c>
      <c r="D107" s="29">
        <v>3</v>
      </c>
      <c r="E107" s="30" t="s">
        <v>44</v>
      </c>
      <c r="F107" s="27">
        <v>0</v>
      </c>
      <c r="G107" s="31">
        <f>G108+G110</f>
        <v>2846500</v>
      </c>
      <c r="H107" s="31">
        <f>H108+H110</f>
        <v>936979.76</v>
      </c>
    </row>
    <row r="108" spans="1:8" ht="60" hidden="1" x14ac:dyDescent="0.2">
      <c r="A108" s="32" t="s">
        <v>65</v>
      </c>
      <c r="B108" s="27"/>
      <c r="C108" s="28">
        <v>5</v>
      </c>
      <c r="D108" s="29">
        <v>3</v>
      </c>
      <c r="E108" s="30" t="s">
        <v>44</v>
      </c>
      <c r="F108" s="27">
        <v>100</v>
      </c>
      <c r="G108" s="31">
        <f>G109</f>
        <v>0</v>
      </c>
      <c r="H108" s="31">
        <f>H109</f>
        <v>0</v>
      </c>
    </row>
    <row r="109" spans="1:8" ht="30" hidden="1" x14ac:dyDescent="0.2">
      <c r="A109" s="33" t="s">
        <v>69</v>
      </c>
      <c r="B109" s="27"/>
      <c r="C109" s="28">
        <v>5</v>
      </c>
      <c r="D109" s="29">
        <v>3</v>
      </c>
      <c r="E109" s="30" t="s">
        <v>44</v>
      </c>
      <c r="F109" s="27">
        <v>110</v>
      </c>
      <c r="G109" s="31">
        <v>0</v>
      </c>
      <c r="H109" s="31">
        <v>0</v>
      </c>
    </row>
    <row r="110" spans="1:8" ht="35.25" customHeight="1" x14ac:dyDescent="0.2">
      <c r="A110" s="32" t="s">
        <v>66</v>
      </c>
      <c r="B110" s="27"/>
      <c r="C110" s="28">
        <v>5</v>
      </c>
      <c r="D110" s="29">
        <v>3</v>
      </c>
      <c r="E110" s="30" t="s">
        <v>44</v>
      </c>
      <c r="F110" s="27">
        <v>200</v>
      </c>
      <c r="G110" s="31">
        <f>G111</f>
        <v>2846500</v>
      </c>
      <c r="H110" s="31">
        <f>H111</f>
        <v>936979.76</v>
      </c>
    </row>
    <row r="111" spans="1:8" ht="30" x14ac:dyDescent="0.2">
      <c r="A111" s="33" t="s">
        <v>70</v>
      </c>
      <c r="B111" s="27">
        <v>555</v>
      </c>
      <c r="C111" s="28">
        <v>5</v>
      </c>
      <c r="D111" s="29">
        <v>3</v>
      </c>
      <c r="E111" s="30" t="s">
        <v>44</v>
      </c>
      <c r="F111" s="27">
        <v>240</v>
      </c>
      <c r="G111" s="31">
        <v>2846500</v>
      </c>
      <c r="H111" s="31">
        <f>1026598.92-89619.16</f>
        <v>936979.76</v>
      </c>
    </row>
    <row r="112" spans="1:8" ht="29.25" customHeight="1" x14ac:dyDescent="0.2">
      <c r="A112" s="19" t="s">
        <v>57</v>
      </c>
      <c r="B112" s="20">
        <v>555</v>
      </c>
      <c r="C112" s="21">
        <v>8</v>
      </c>
      <c r="D112" s="22">
        <v>0</v>
      </c>
      <c r="E112" s="23">
        <v>0</v>
      </c>
      <c r="F112" s="20">
        <v>0</v>
      </c>
      <c r="G112" s="25">
        <f>G113</f>
        <v>7136188.2000000002</v>
      </c>
      <c r="H112" s="25">
        <f>H113</f>
        <v>7136188.2000000002</v>
      </c>
    </row>
    <row r="113" spans="1:8" ht="24.75" customHeight="1" x14ac:dyDescent="0.2">
      <c r="A113" s="19" t="s">
        <v>58</v>
      </c>
      <c r="B113" s="20">
        <v>555</v>
      </c>
      <c r="C113" s="21">
        <v>8</v>
      </c>
      <c r="D113" s="22">
        <v>1</v>
      </c>
      <c r="E113" s="23">
        <v>0</v>
      </c>
      <c r="F113" s="20">
        <v>0</v>
      </c>
      <c r="G113" s="25">
        <f>G114+G117</f>
        <v>7136188.2000000002</v>
      </c>
      <c r="H113" s="25">
        <f>H114+H117</f>
        <v>7136188.2000000002</v>
      </c>
    </row>
    <row r="114" spans="1:8" ht="30.75" customHeight="1" x14ac:dyDescent="0.2">
      <c r="A114" s="26" t="s">
        <v>59</v>
      </c>
      <c r="B114" s="27">
        <v>555</v>
      </c>
      <c r="C114" s="28">
        <v>8</v>
      </c>
      <c r="D114" s="29">
        <v>1</v>
      </c>
      <c r="E114" s="30" t="s">
        <v>60</v>
      </c>
      <c r="F114" s="27">
        <v>0</v>
      </c>
      <c r="G114" s="31">
        <f>G115</f>
        <v>7136188.2000000002</v>
      </c>
      <c r="H114" s="31">
        <f>H115</f>
        <v>7136188.2000000002</v>
      </c>
    </row>
    <row r="115" spans="1:8" ht="76.5" customHeight="1" x14ac:dyDescent="0.2">
      <c r="A115" s="32" t="s">
        <v>65</v>
      </c>
      <c r="B115" s="27"/>
      <c r="C115" s="28">
        <v>8</v>
      </c>
      <c r="D115" s="29">
        <v>1</v>
      </c>
      <c r="E115" s="30" t="s">
        <v>60</v>
      </c>
      <c r="F115" s="27">
        <v>100</v>
      </c>
      <c r="G115" s="31">
        <f>G116</f>
        <v>7136188.2000000002</v>
      </c>
      <c r="H115" s="31">
        <f>H116</f>
        <v>7136188.2000000002</v>
      </c>
    </row>
    <row r="116" spans="1:8" ht="24.75" customHeight="1" x14ac:dyDescent="0.2">
      <c r="A116" s="32" t="s">
        <v>77</v>
      </c>
      <c r="B116" s="27"/>
      <c r="C116" s="28">
        <v>8</v>
      </c>
      <c r="D116" s="29">
        <v>1</v>
      </c>
      <c r="E116" s="30" t="s">
        <v>60</v>
      </c>
      <c r="F116" s="27">
        <v>110</v>
      </c>
      <c r="G116" s="31">
        <f>5480943.32+1655244.88</f>
        <v>7136188.2000000002</v>
      </c>
      <c r="H116" s="31">
        <f>5480943.32+1655244.88</f>
        <v>7136188.2000000002</v>
      </c>
    </row>
    <row r="117" spans="1:8" ht="12.75" hidden="1" customHeight="1" x14ac:dyDescent="0.2">
      <c r="A117" s="26" t="s">
        <v>61</v>
      </c>
      <c r="B117" s="27">
        <v>555</v>
      </c>
      <c r="C117" s="28">
        <v>8</v>
      </c>
      <c r="D117" s="29">
        <v>1</v>
      </c>
      <c r="E117" s="30" t="s">
        <v>62</v>
      </c>
      <c r="F117" s="27">
        <v>0</v>
      </c>
      <c r="G117" s="31">
        <f>G118+G120</f>
        <v>0</v>
      </c>
      <c r="H117" s="31">
        <f>H118+H120</f>
        <v>0</v>
      </c>
    </row>
    <row r="118" spans="1:8" ht="12.75" hidden="1" customHeight="1" x14ac:dyDescent="0.2">
      <c r="A118" s="32" t="s">
        <v>66</v>
      </c>
      <c r="B118" s="27"/>
      <c r="C118" s="28">
        <v>8</v>
      </c>
      <c r="D118" s="29">
        <v>1</v>
      </c>
      <c r="E118" s="30" t="s">
        <v>62</v>
      </c>
      <c r="F118" s="27">
        <v>200</v>
      </c>
      <c r="G118" s="31">
        <f>G119</f>
        <v>0</v>
      </c>
      <c r="H118" s="31">
        <f>H119</f>
        <v>0</v>
      </c>
    </row>
    <row r="119" spans="1:8" ht="12.75" hidden="1" customHeight="1" x14ac:dyDescent="0.2">
      <c r="A119" s="33" t="s">
        <v>70</v>
      </c>
      <c r="B119" s="27"/>
      <c r="C119" s="28">
        <v>8</v>
      </c>
      <c r="D119" s="29">
        <v>1</v>
      </c>
      <c r="E119" s="30" t="s">
        <v>62</v>
      </c>
      <c r="F119" s="27">
        <v>240</v>
      </c>
      <c r="G119" s="31">
        <v>0</v>
      </c>
      <c r="H119" s="31">
        <v>0</v>
      </c>
    </row>
    <row r="120" spans="1:8" ht="12.75" hidden="1" customHeight="1" x14ac:dyDescent="0.2">
      <c r="A120" s="35" t="s">
        <v>67</v>
      </c>
      <c r="B120" s="27"/>
      <c r="C120" s="28">
        <v>8</v>
      </c>
      <c r="D120" s="29">
        <v>1</v>
      </c>
      <c r="E120" s="30" t="s">
        <v>62</v>
      </c>
      <c r="F120" s="27">
        <v>800</v>
      </c>
      <c r="G120" s="31">
        <f>G121</f>
        <v>0</v>
      </c>
      <c r="H120" s="31">
        <f>H121</f>
        <v>0</v>
      </c>
    </row>
    <row r="121" spans="1:8" ht="29.25" hidden="1" customHeight="1" x14ac:dyDescent="0.2">
      <c r="A121" s="33" t="s">
        <v>68</v>
      </c>
      <c r="B121" s="27"/>
      <c r="C121" s="28">
        <v>8</v>
      </c>
      <c r="D121" s="29">
        <v>1</v>
      </c>
      <c r="E121" s="30" t="s">
        <v>62</v>
      </c>
      <c r="F121" s="27">
        <v>850</v>
      </c>
      <c r="G121" s="31">
        <v>0</v>
      </c>
      <c r="H121" s="31">
        <v>0</v>
      </c>
    </row>
    <row r="122" spans="1:8" ht="22.5" customHeight="1" x14ac:dyDescent="0.2">
      <c r="A122" s="19" t="s">
        <v>45</v>
      </c>
      <c r="B122" s="20">
        <v>555</v>
      </c>
      <c r="C122" s="21">
        <v>10</v>
      </c>
      <c r="D122" s="22">
        <v>0</v>
      </c>
      <c r="E122" s="23">
        <v>0</v>
      </c>
      <c r="F122" s="20">
        <v>0</v>
      </c>
      <c r="G122" s="34">
        <f>G123</f>
        <v>340800</v>
      </c>
      <c r="H122" s="34">
        <f>H123</f>
        <v>340800</v>
      </c>
    </row>
    <row r="123" spans="1:8" ht="12.75" customHeight="1" x14ac:dyDescent="0.2">
      <c r="A123" s="19" t="s">
        <v>46</v>
      </c>
      <c r="B123" s="20">
        <v>555</v>
      </c>
      <c r="C123" s="21">
        <v>10</v>
      </c>
      <c r="D123" s="22">
        <v>1</v>
      </c>
      <c r="E123" s="23">
        <v>0</v>
      </c>
      <c r="F123" s="20">
        <v>0</v>
      </c>
      <c r="G123" s="25">
        <f>G124</f>
        <v>340800</v>
      </c>
      <c r="H123" s="25">
        <f>H124</f>
        <v>340800</v>
      </c>
    </row>
    <row r="124" spans="1:8" ht="24" customHeight="1" x14ac:dyDescent="0.2">
      <c r="A124" s="26" t="s">
        <v>47</v>
      </c>
      <c r="B124" s="27">
        <v>555</v>
      </c>
      <c r="C124" s="28">
        <v>10</v>
      </c>
      <c r="D124" s="29">
        <v>1</v>
      </c>
      <c r="E124" s="30" t="s">
        <v>48</v>
      </c>
      <c r="F124" s="27">
        <v>0</v>
      </c>
      <c r="G124" s="31">
        <f>G126</f>
        <v>340800</v>
      </c>
      <c r="H124" s="31">
        <f>H126</f>
        <v>340800</v>
      </c>
    </row>
    <row r="125" spans="1:8" ht="30" customHeight="1" x14ac:dyDescent="0.2">
      <c r="A125" s="32" t="s">
        <v>72</v>
      </c>
      <c r="B125" s="27"/>
      <c r="C125" s="28">
        <v>10</v>
      </c>
      <c r="D125" s="29">
        <v>1</v>
      </c>
      <c r="E125" s="30" t="s">
        <v>48</v>
      </c>
      <c r="F125" s="27">
        <v>300</v>
      </c>
      <c r="G125" s="31">
        <f>G126</f>
        <v>340800</v>
      </c>
      <c r="H125" s="31">
        <f>H126</f>
        <v>340800</v>
      </c>
    </row>
    <row r="126" spans="1:8" ht="36.75" customHeight="1" x14ac:dyDescent="0.2">
      <c r="A126" s="33" t="s">
        <v>95</v>
      </c>
      <c r="B126" s="27">
        <v>555</v>
      </c>
      <c r="C126" s="28">
        <v>10</v>
      </c>
      <c r="D126" s="29">
        <v>1</v>
      </c>
      <c r="E126" s="30" t="s">
        <v>48</v>
      </c>
      <c r="F126" s="27">
        <v>310</v>
      </c>
      <c r="G126" s="31">
        <v>340800</v>
      </c>
      <c r="H126" s="31">
        <v>340800</v>
      </c>
    </row>
    <row r="127" spans="1:8" ht="27.75" customHeight="1" x14ac:dyDescent="0.2">
      <c r="A127" s="41" t="s">
        <v>90</v>
      </c>
      <c r="B127" s="20"/>
      <c r="C127" s="21">
        <v>13</v>
      </c>
      <c r="D127" s="22"/>
      <c r="E127" s="23"/>
      <c r="F127" s="20"/>
      <c r="G127" s="25">
        <f>G128</f>
        <v>30000</v>
      </c>
      <c r="H127" s="25">
        <f>H128</f>
        <v>30000</v>
      </c>
    </row>
    <row r="128" spans="1:8" ht="42" customHeight="1" x14ac:dyDescent="0.2">
      <c r="A128" s="33" t="s">
        <v>91</v>
      </c>
      <c r="B128" s="27"/>
      <c r="C128" s="28">
        <v>13</v>
      </c>
      <c r="D128" s="29">
        <v>1</v>
      </c>
      <c r="E128" s="30"/>
      <c r="F128" s="27"/>
      <c r="G128" s="31">
        <f>G129</f>
        <v>30000</v>
      </c>
      <c r="H128" s="31">
        <f>H129</f>
        <v>30000</v>
      </c>
    </row>
    <row r="129" spans="1:8" ht="24" customHeight="1" x14ac:dyDescent="0.2">
      <c r="A129" s="33" t="s">
        <v>92</v>
      </c>
      <c r="B129" s="27"/>
      <c r="C129" s="28">
        <v>13</v>
      </c>
      <c r="D129" s="29">
        <v>1</v>
      </c>
      <c r="E129" s="30">
        <v>9500013010</v>
      </c>
      <c r="F129" s="27">
        <v>730</v>
      </c>
      <c r="G129" s="31">
        <v>30000</v>
      </c>
      <c r="H129" s="31">
        <v>30000</v>
      </c>
    </row>
    <row r="130" spans="1:8" ht="45" hidden="1" customHeight="1" x14ac:dyDescent="0.2">
      <c r="A130" s="19" t="s">
        <v>49</v>
      </c>
      <c r="B130" s="20">
        <v>555</v>
      </c>
      <c r="C130" s="21">
        <v>14</v>
      </c>
      <c r="D130" s="22">
        <v>0</v>
      </c>
      <c r="E130" s="23">
        <v>0</v>
      </c>
      <c r="F130" s="20">
        <v>0</v>
      </c>
      <c r="G130" s="25">
        <f>G131</f>
        <v>0</v>
      </c>
      <c r="H130" s="25">
        <f>H131</f>
        <v>0</v>
      </c>
    </row>
    <row r="131" spans="1:8" ht="38.25" hidden="1" customHeight="1" x14ac:dyDescent="0.2">
      <c r="A131" s="19" t="s">
        <v>50</v>
      </c>
      <c r="B131" s="20">
        <v>555</v>
      </c>
      <c r="C131" s="21">
        <v>14</v>
      </c>
      <c r="D131" s="22">
        <v>3</v>
      </c>
      <c r="E131" s="23">
        <v>0</v>
      </c>
      <c r="F131" s="20">
        <v>0</v>
      </c>
      <c r="G131" s="25">
        <f>G132</f>
        <v>0</v>
      </c>
      <c r="H131" s="25">
        <f>H132</f>
        <v>0</v>
      </c>
    </row>
    <row r="132" spans="1:8" ht="42" hidden="1" customHeight="1" x14ac:dyDescent="0.2">
      <c r="A132" s="26" t="s">
        <v>51</v>
      </c>
      <c r="B132" s="27">
        <v>555</v>
      </c>
      <c r="C132" s="28">
        <v>14</v>
      </c>
      <c r="D132" s="29">
        <v>3</v>
      </c>
      <c r="E132" s="30" t="s">
        <v>52</v>
      </c>
      <c r="F132" s="27">
        <v>0</v>
      </c>
      <c r="G132" s="31">
        <f>G134</f>
        <v>0</v>
      </c>
      <c r="H132" s="31">
        <f>H134</f>
        <v>0</v>
      </c>
    </row>
    <row r="133" spans="1:8" ht="29.25" hidden="1" customHeight="1" x14ac:dyDescent="0.2">
      <c r="A133" s="32" t="s">
        <v>71</v>
      </c>
      <c r="B133" s="27"/>
      <c r="C133" s="28">
        <v>14</v>
      </c>
      <c r="D133" s="29">
        <v>3</v>
      </c>
      <c r="E133" s="30" t="s">
        <v>52</v>
      </c>
      <c r="F133" s="27">
        <v>500</v>
      </c>
      <c r="G133" s="31">
        <f>G134</f>
        <v>0</v>
      </c>
      <c r="H133" s="31">
        <f>H134</f>
        <v>0</v>
      </c>
    </row>
    <row r="134" spans="1:8" ht="22.5" hidden="1" customHeight="1" x14ac:dyDescent="0.2">
      <c r="A134" s="26" t="s">
        <v>16</v>
      </c>
      <c r="B134" s="27">
        <v>555</v>
      </c>
      <c r="C134" s="28">
        <v>14</v>
      </c>
      <c r="D134" s="29">
        <v>3</v>
      </c>
      <c r="E134" s="30" t="s">
        <v>52</v>
      </c>
      <c r="F134" s="27" t="s">
        <v>17</v>
      </c>
      <c r="G134" s="31">
        <v>0</v>
      </c>
      <c r="H134" s="31">
        <v>0</v>
      </c>
    </row>
    <row r="135" spans="1:8" ht="15" x14ac:dyDescent="0.25">
      <c r="A135" s="53" t="s">
        <v>89</v>
      </c>
      <c r="B135" s="54"/>
      <c r="C135" s="55">
        <v>99</v>
      </c>
      <c r="D135" s="54">
        <v>99</v>
      </c>
      <c r="E135" s="30">
        <v>9500099990</v>
      </c>
      <c r="F135" s="56"/>
      <c r="G135" s="57">
        <v>473597.75</v>
      </c>
      <c r="H135" s="57">
        <v>868853</v>
      </c>
    </row>
    <row r="140" spans="1:8" x14ac:dyDescent="0.2">
      <c r="G140" s="14"/>
      <c r="H140" s="14"/>
    </row>
  </sheetData>
  <autoFilter ref="A14:GA14"/>
  <mergeCells count="13">
    <mergeCell ref="B1:H5"/>
    <mergeCell ref="G13:G14"/>
    <mergeCell ref="H13:H14"/>
    <mergeCell ref="A8:G8"/>
    <mergeCell ref="A9:G9"/>
    <mergeCell ref="A10:G10"/>
    <mergeCell ref="A11:G11"/>
    <mergeCell ref="A13:A14"/>
    <mergeCell ref="C13:C14"/>
    <mergeCell ref="D13:D14"/>
    <mergeCell ref="E13:E14"/>
    <mergeCell ref="F13:F14"/>
    <mergeCell ref="B13:B14"/>
  </mergeCells>
  <pageMargins left="0.98425196850393704" right="0.19685039370078741" top="0.39370078740157483" bottom="0.19685039370078741" header="0.19685039370078741" footer="0.19685039370078741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showGridLines="0" tabSelected="1" view="pageBreakPreview" topLeftCell="A115" zoomScaleNormal="100" zoomScaleSheetLayoutView="100" workbookViewId="0">
      <selection activeCell="G118" sqref="G118"/>
    </sheetView>
  </sheetViews>
  <sheetFormatPr defaultColWidth="9.140625" defaultRowHeight="12.75" x14ac:dyDescent="0.2"/>
  <cols>
    <col min="1" max="1" width="58" style="13" customWidth="1"/>
    <col min="2" max="2" width="4" style="1" hidden="1" customWidth="1"/>
    <col min="3" max="3" width="4.28515625" style="1" customWidth="1"/>
    <col min="4" max="4" width="5.42578125" style="1" customWidth="1"/>
    <col min="5" max="5" width="13" style="1" customWidth="1"/>
    <col min="6" max="6" width="10.140625" style="1" customWidth="1"/>
    <col min="7" max="8" width="14.5703125" style="1" customWidth="1"/>
    <col min="9" max="9" width="13.5703125" style="1" customWidth="1"/>
    <col min="10" max="10" width="13" style="1" customWidth="1"/>
    <col min="11" max="187" width="9.140625" style="1" customWidth="1"/>
    <col min="188" max="16384" width="9.140625" style="1"/>
  </cols>
  <sheetData>
    <row r="1" spans="1:10" s="2" customFormat="1" ht="15.75" x14ac:dyDescent="0.25">
      <c r="A1" s="11"/>
      <c r="B1" s="60" t="s">
        <v>102</v>
      </c>
      <c r="C1" s="67"/>
      <c r="D1" s="67"/>
      <c r="E1" s="67"/>
      <c r="F1" s="67"/>
      <c r="G1" s="67"/>
    </row>
    <row r="2" spans="1:10" s="2" customFormat="1" ht="15.75" x14ac:dyDescent="0.25">
      <c r="A2" s="11"/>
      <c r="B2" s="67"/>
      <c r="C2" s="67"/>
      <c r="D2" s="67"/>
      <c r="E2" s="67"/>
      <c r="F2" s="67"/>
      <c r="G2" s="67"/>
    </row>
    <row r="3" spans="1:10" s="2" customFormat="1" ht="15.75" x14ac:dyDescent="0.25">
      <c r="A3" s="11"/>
      <c r="B3" s="67"/>
      <c r="C3" s="67"/>
      <c r="D3" s="67"/>
      <c r="E3" s="67"/>
      <c r="F3" s="67"/>
      <c r="G3" s="67"/>
    </row>
    <row r="4" spans="1:10" s="2" customFormat="1" ht="15.75" x14ac:dyDescent="0.25">
      <c r="A4" s="11"/>
      <c r="B4" s="67"/>
      <c r="C4" s="67"/>
      <c r="D4" s="67"/>
      <c r="E4" s="67"/>
      <c r="F4" s="67"/>
      <c r="G4" s="67"/>
    </row>
    <row r="5" spans="1:10" s="2" customFormat="1" ht="69" customHeight="1" x14ac:dyDescent="0.25">
      <c r="A5" s="11"/>
      <c r="B5" s="67"/>
      <c r="C5" s="67"/>
      <c r="D5" s="67"/>
      <c r="E5" s="67"/>
      <c r="F5" s="67"/>
      <c r="G5" s="67"/>
    </row>
    <row r="6" spans="1:10" s="3" customFormat="1" ht="13.5" customHeight="1" x14ac:dyDescent="0.25">
      <c r="A6" s="12"/>
      <c r="E6" s="4"/>
      <c r="F6" s="4"/>
      <c r="G6" s="4"/>
    </row>
    <row r="7" spans="1:10" s="3" customFormat="1" ht="15" customHeight="1" x14ac:dyDescent="0.2">
      <c r="A7" s="12"/>
    </row>
    <row r="8" spans="1:10" s="6" customFormat="1" ht="15" customHeight="1" x14ac:dyDescent="0.3">
      <c r="A8" s="63" t="s">
        <v>76</v>
      </c>
      <c r="B8" s="63"/>
      <c r="C8" s="63"/>
      <c r="D8" s="63"/>
      <c r="E8" s="63"/>
      <c r="F8" s="63"/>
      <c r="G8" s="63"/>
    </row>
    <row r="9" spans="1:10" s="6" customFormat="1" ht="35.25" customHeight="1" x14ac:dyDescent="0.3">
      <c r="A9" s="63" t="s">
        <v>78</v>
      </c>
      <c r="B9" s="63"/>
      <c r="C9" s="63"/>
      <c r="D9" s="63"/>
      <c r="E9" s="63"/>
      <c r="F9" s="63"/>
      <c r="G9" s="63"/>
    </row>
    <row r="10" spans="1:10" s="6" customFormat="1" ht="15" customHeight="1" x14ac:dyDescent="0.3">
      <c r="A10" s="63" t="s">
        <v>97</v>
      </c>
      <c r="B10" s="63"/>
      <c r="C10" s="63"/>
      <c r="D10" s="63"/>
      <c r="E10" s="63"/>
      <c r="F10" s="63"/>
      <c r="G10" s="63"/>
    </row>
    <row r="11" spans="1:10" s="6" customFormat="1" ht="15" customHeight="1" x14ac:dyDescent="0.3">
      <c r="A11" s="63" t="s">
        <v>103</v>
      </c>
      <c r="B11" s="63"/>
      <c r="C11" s="63"/>
      <c r="D11" s="63"/>
      <c r="E11" s="63"/>
      <c r="F11" s="63"/>
      <c r="G11" s="63"/>
    </row>
    <row r="12" spans="1:10" s="3" customFormat="1" ht="28.5" customHeight="1" x14ac:dyDescent="0.2">
      <c r="A12" s="12"/>
      <c r="G12" s="5" t="s">
        <v>2</v>
      </c>
    </row>
    <row r="13" spans="1:10" ht="14.25" customHeight="1" x14ac:dyDescent="0.2">
      <c r="A13" s="68" t="s">
        <v>0</v>
      </c>
      <c r="B13" s="65" t="s">
        <v>94</v>
      </c>
      <c r="C13" s="68" t="s">
        <v>73</v>
      </c>
      <c r="D13" s="68" t="s">
        <v>1</v>
      </c>
      <c r="E13" s="68" t="s">
        <v>74</v>
      </c>
      <c r="F13" s="68" t="s">
        <v>75</v>
      </c>
      <c r="G13" s="61" t="s">
        <v>85</v>
      </c>
    </row>
    <row r="14" spans="1:10" ht="30.75" customHeight="1" x14ac:dyDescent="0.2">
      <c r="A14" s="69"/>
      <c r="B14" s="66"/>
      <c r="C14" s="69"/>
      <c r="D14" s="69"/>
      <c r="E14" s="69"/>
      <c r="F14" s="69"/>
      <c r="G14" s="62"/>
    </row>
    <row r="15" spans="1:10" ht="14.25" x14ac:dyDescent="0.2">
      <c r="A15" s="19" t="s">
        <v>3</v>
      </c>
      <c r="B15" s="20">
        <v>555</v>
      </c>
      <c r="C15" s="21">
        <v>0</v>
      </c>
      <c r="D15" s="22">
        <v>0</v>
      </c>
      <c r="E15" s="23">
        <v>0</v>
      </c>
      <c r="F15" s="20">
        <v>0</v>
      </c>
      <c r="G15" s="24">
        <f>G16+G49+G56+G72+G86+G111+G121+G129+G126</f>
        <v>27118992.995656565</v>
      </c>
      <c r="H15" s="14">
        <f>G16+G49+G56+G72+G86+G111+G121+G126+G129</f>
        <v>27118992.995656565</v>
      </c>
      <c r="I15" s="8">
        <f>G15-H15</f>
        <v>0</v>
      </c>
    </row>
    <row r="16" spans="1:10" ht="14.25" x14ac:dyDescent="0.2">
      <c r="A16" s="19" t="s">
        <v>4</v>
      </c>
      <c r="B16" s="20">
        <v>555</v>
      </c>
      <c r="C16" s="21">
        <v>1</v>
      </c>
      <c r="D16" s="22">
        <v>0</v>
      </c>
      <c r="E16" s="23">
        <v>0</v>
      </c>
      <c r="F16" s="20">
        <v>0</v>
      </c>
      <c r="G16" s="25">
        <f>G17+G21+G33+G37+G41</f>
        <v>6488740.7999999998</v>
      </c>
      <c r="H16" s="7"/>
      <c r="I16" s="8"/>
      <c r="J16" s="8"/>
    </row>
    <row r="17" spans="1:9" ht="42.75" x14ac:dyDescent="0.2">
      <c r="A17" s="19" t="s">
        <v>5</v>
      </c>
      <c r="B17" s="20">
        <v>555</v>
      </c>
      <c r="C17" s="21">
        <v>1</v>
      </c>
      <c r="D17" s="22">
        <v>2</v>
      </c>
      <c r="E17" s="23">
        <v>0</v>
      </c>
      <c r="F17" s="20">
        <v>0</v>
      </c>
      <c r="G17" s="25">
        <f>G18</f>
        <v>850727</v>
      </c>
      <c r="H17" s="8"/>
      <c r="I17" s="8"/>
    </row>
    <row r="18" spans="1:9" ht="15" x14ac:dyDescent="0.2">
      <c r="A18" s="26" t="s">
        <v>6</v>
      </c>
      <c r="B18" s="27">
        <v>555</v>
      </c>
      <c r="C18" s="28">
        <v>1</v>
      </c>
      <c r="D18" s="29">
        <v>2</v>
      </c>
      <c r="E18" s="30" t="s">
        <v>7</v>
      </c>
      <c r="F18" s="27">
        <v>0</v>
      </c>
      <c r="G18" s="31">
        <f>G19</f>
        <v>850727</v>
      </c>
      <c r="H18" s="8"/>
    </row>
    <row r="19" spans="1:9" ht="60" x14ac:dyDescent="0.2">
      <c r="A19" s="32" t="s">
        <v>65</v>
      </c>
      <c r="B19" s="27"/>
      <c r="C19" s="28">
        <v>1</v>
      </c>
      <c r="D19" s="29">
        <v>2</v>
      </c>
      <c r="E19" s="30" t="s">
        <v>7</v>
      </c>
      <c r="F19" s="27">
        <v>100</v>
      </c>
      <c r="G19" s="31">
        <f>G20</f>
        <v>850727</v>
      </c>
    </row>
    <row r="20" spans="1:9" ht="30" x14ac:dyDescent="0.2">
      <c r="A20" s="33" t="s">
        <v>69</v>
      </c>
      <c r="B20" s="27"/>
      <c r="C20" s="28">
        <v>1</v>
      </c>
      <c r="D20" s="29">
        <v>2</v>
      </c>
      <c r="E20" s="30" t="s">
        <v>7</v>
      </c>
      <c r="F20" s="27">
        <v>120</v>
      </c>
      <c r="G20" s="31">
        <v>850727</v>
      </c>
    </row>
    <row r="21" spans="1:9" ht="57" x14ac:dyDescent="0.2">
      <c r="A21" s="19" t="s">
        <v>8</v>
      </c>
      <c r="B21" s="20">
        <v>555</v>
      </c>
      <c r="C21" s="21">
        <v>1</v>
      </c>
      <c r="D21" s="22">
        <v>4</v>
      </c>
      <c r="E21" s="23">
        <v>0</v>
      </c>
      <c r="F21" s="20">
        <v>0</v>
      </c>
      <c r="G21" s="34">
        <f>G22+G25+G30</f>
        <v>5251213.8</v>
      </c>
      <c r="H21" s="9"/>
      <c r="I21" s="9"/>
    </row>
    <row r="22" spans="1:9" ht="15" x14ac:dyDescent="0.2">
      <c r="A22" s="26" t="s">
        <v>9</v>
      </c>
      <c r="B22" s="27">
        <v>555</v>
      </c>
      <c r="C22" s="28">
        <v>1</v>
      </c>
      <c r="D22" s="29">
        <v>4</v>
      </c>
      <c r="E22" s="30" t="s">
        <v>10</v>
      </c>
      <c r="F22" s="27">
        <v>0</v>
      </c>
      <c r="G22" s="31">
        <f>G23</f>
        <v>3858500</v>
      </c>
    </row>
    <row r="23" spans="1:9" ht="60" x14ac:dyDescent="0.2">
      <c r="A23" s="32" t="s">
        <v>65</v>
      </c>
      <c r="B23" s="27"/>
      <c r="C23" s="28">
        <v>1</v>
      </c>
      <c r="D23" s="29">
        <v>4</v>
      </c>
      <c r="E23" s="30" t="s">
        <v>10</v>
      </c>
      <c r="F23" s="27">
        <v>100</v>
      </c>
      <c r="G23" s="31">
        <f>G24</f>
        <v>3858500</v>
      </c>
    </row>
    <row r="24" spans="1:9" ht="30" x14ac:dyDescent="0.2">
      <c r="A24" s="33" t="s">
        <v>69</v>
      </c>
      <c r="B24" s="27"/>
      <c r="C24" s="28">
        <v>1</v>
      </c>
      <c r="D24" s="29">
        <v>4</v>
      </c>
      <c r="E24" s="30" t="s">
        <v>10</v>
      </c>
      <c r="F24" s="27">
        <v>120</v>
      </c>
      <c r="G24" s="31">
        <v>3858500</v>
      </c>
    </row>
    <row r="25" spans="1:9" ht="15" x14ac:dyDescent="0.2">
      <c r="A25" s="26" t="s">
        <v>11</v>
      </c>
      <c r="B25" s="27">
        <v>555</v>
      </c>
      <c r="C25" s="28">
        <v>1</v>
      </c>
      <c r="D25" s="29">
        <v>4</v>
      </c>
      <c r="E25" s="30" t="s">
        <v>12</v>
      </c>
      <c r="F25" s="27">
        <v>0</v>
      </c>
      <c r="G25" s="31">
        <f>G26+G28</f>
        <v>1392713.8</v>
      </c>
      <c r="H25" s="8"/>
    </row>
    <row r="26" spans="1:9" ht="30" x14ac:dyDescent="0.2">
      <c r="A26" s="32" t="s">
        <v>66</v>
      </c>
      <c r="B26" s="27"/>
      <c r="C26" s="28">
        <v>1</v>
      </c>
      <c r="D26" s="29">
        <v>4</v>
      </c>
      <c r="E26" s="30" t="s">
        <v>12</v>
      </c>
      <c r="F26" s="27">
        <v>200</v>
      </c>
      <c r="G26" s="31">
        <f>G27</f>
        <v>1141113.8</v>
      </c>
    </row>
    <row r="27" spans="1:9" ht="30" x14ac:dyDescent="0.2">
      <c r="A27" s="33" t="s">
        <v>70</v>
      </c>
      <c r="B27" s="27"/>
      <c r="C27" s="28">
        <v>1</v>
      </c>
      <c r="D27" s="29">
        <v>4</v>
      </c>
      <c r="E27" s="30" t="s">
        <v>12</v>
      </c>
      <c r="F27" s="27">
        <v>240</v>
      </c>
      <c r="G27" s="31">
        <f>348100+275600+117400+61600+326900+11513.8</f>
        <v>1141113.8</v>
      </c>
      <c r="H27" s="8"/>
    </row>
    <row r="28" spans="1:9" ht="15" x14ac:dyDescent="0.2">
      <c r="A28" s="35" t="s">
        <v>67</v>
      </c>
      <c r="B28" s="27"/>
      <c r="C28" s="28">
        <v>1</v>
      </c>
      <c r="D28" s="29">
        <v>4</v>
      </c>
      <c r="E28" s="30" t="s">
        <v>12</v>
      </c>
      <c r="F28" s="27">
        <v>800</v>
      </c>
      <c r="G28" s="31">
        <f>G29</f>
        <v>251600</v>
      </c>
    </row>
    <row r="29" spans="1:9" ht="30" customHeight="1" x14ac:dyDescent="0.2">
      <c r="A29" s="33" t="s">
        <v>68</v>
      </c>
      <c r="B29" s="27"/>
      <c r="C29" s="28">
        <v>1</v>
      </c>
      <c r="D29" s="29">
        <v>4</v>
      </c>
      <c r="E29" s="30" t="s">
        <v>12</v>
      </c>
      <c r="F29" s="27">
        <v>850</v>
      </c>
      <c r="G29" s="31">
        <v>251600</v>
      </c>
    </row>
    <row r="30" spans="1:9" ht="44.25" hidden="1" customHeight="1" x14ac:dyDescent="0.2">
      <c r="A30" s="36" t="s">
        <v>63</v>
      </c>
      <c r="B30" s="37"/>
      <c r="C30" s="28">
        <v>1</v>
      </c>
      <c r="D30" s="29">
        <v>4</v>
      </c>
      <c r="E30" s="30">
        <v>9500070510</v>
      </c>
      <c r="F30" s="27"/>
      <c r="G30" s="38">
        <v>0</v>
      </c>
      <c r="H30" s="10"/>
    </row>
    <row r="31" spans="1:9" ht="44.25" hidden="1" customHeight="1" x14ac:dyDescent="0.2">
      <c r="A31" s="32" t="s">
        <v>66</v>
      </c>
      <c r="B31" s="37"/>
      <c r="C31" s="28">
        <v>1</v>
      </c>
      <c r="D31" s="29">
        <v>4</v>
      </c>
      <c r="E31" s="30">
        <v>9500070510</v>
      </c>
      <c r="F31" s="27">
        <v>200</v>
      </c>
      <c r="G31" s="38">
        <f>G32</f>
        <v>0</v>
      </c>
      <c r="H31" s="10"/>
    </row>
    <row r="32" spans="1:9" ht="44.25" hidden="1" customHeight="1" x14ac:dyDescent="0.2">
      <c r="A32" s="33" t="s">
        <v>70</v>
      </c>
      <c r="B32" s="37"/>
      <c r="C32" s="28">
        <v>1</v>
      </c>
      <c r="D32" s="29">
        <v>4</v>
      </c>
      <c r="E32" s="30">
        <v>9500070510</v>
      </c>
      <c r="F32" s="27">
        <v>240</v>
      </c>
      <c r="G32" s="38">
        <v>0</v>
      </c>
      <c r="H32" s="10"/>
    </row>
    <row r="33" spans="1:10" ht="42.75" x14ac:dyDescent="0.2">
      <c r="A33" s="19" t="s">
        <v>13</v>
      </c>
      <c r="B33" s="20">
        <v>555</v>
      </c>
      <c r="C33" s="21">
        <v>1</v>
      </c>
      <c r="D33" s="22">
        <v>6</v>
      </c>
      <c r="E33" s="23">
        <v>0</v>
      </c>
      <c r="F33" s="20">
        <v>0</v>
      </c>
      <c r="G33" s="25">
        <f>G34</f>
        <v>34900</v>
      </c>
    </row>
    <row r="34" spans="1:10" ht="45" x14ac:dyDescent="0.2">
      <c r="A34" s="26" t="s">
        <v>14</v>
      </c>
      <c r="B34" s="27">
        <v>555</v>
      </c>
      <c r="C34" s="28">
        <v>1</v>
      </c>
      <c r="D34" s="29">
        <v>6</v>
      </c>
      <c r="E34" s="30" t="s">
        <v>15</v>
      </c>
      <c r="F34" s="27">
        <v>0</v>
      </c>
      <c r="G34" s="31">
        <f>G36</f>
        <v>34900</v>
      </c>
    </row>
    <row r="35" spans="1:10" ht="15" x14ac:dyDescent="0.2">
      <c r="A35" s="32" t="s">
        <v>71</v>
      </c>
      <c r="B35" s="27"/>
      <c r="C35" s="28">
        <v>1</v>
      </c>
      <c r="D35" s="29">
        <v>6</v>
      </c>
      <c r="E35" s="30" t="s">
        <v>15</v>
      </c>
      <c r="F35" s="27">
        <v>500</v>
      </c>
      <c r="G35" s="31">
        <f>G36</f>
        <v>34900</v>
      </c>
    </row>
    <row r="36" spans="1:10" ht="15" x14ac:dyDescent="0.25">
      <c r="A36" s="26" t="s">
        <v>16</v>
      </c>
      <c r="B36" s="27">
        <v>555</v>
      </c>
      <c r="C36" s="28">
        <v>1</v>
      </c>
      <c r="D36" s="29">
        <v>6</v>
      </c>
      <c r="E36" s="30" t="s">
        <v>15</v>
      </c>
      <c r="F36" s="27" t="s">
        <v>17</v>
      </c>
      <c r="G36" s="43">
        <v>34900</v>
      </c>
    </row>
    <row r="37" spans="1:10" ht="14.25" x14ac:dyDescent="0.2">
      <c r="A37" s="19" t="s">
        <v>18</v>
      </c>
      <c r="B37" s="20">
        <v>555</v>
      </c>
      <c r="C37" s="21">
        <v>1</v>
      </c>
      <c r="D37" s="22">
        <v>11</v>
      </c>
      <c r="E37" s="23">
        <v>0</v>
      </c>
      <c r="F37" s="20">
        <v>0</v>
      </c>
      <c r="G37" s="25">
        <f>G38</f>
        <v>2500</v>
      </c>
    </row>
    <row r="38" spans="1:10" ht="15" x14ac:dyDescent="0.2">
      <c r="A38" s="26" t="s">
        <v>96</v>
      </c>
      <c r="B38" s="27">
        <v>555</v>
      </c>
      <c r="C38" s="28">
        <v>1</v>
      </c>
      <c r="D38" s="29">
        <v>11</v>
      </c>
      <c r="E38" s="30">
        <v>9500021540</v>
      </c>
      <c r="F38" s="27">
        <v>0</v>
      </c>
      <c r="G38" s="31">
        <f>G40</f>
        <v>2500</v>
      </c>
    </row>
    <row r="39" spans="1:10" ht="15" x14ac:dyDescent="0.2">
      <c r="A39" s="32" t="s">
        <v>67</v>
      </c>
      <c r="B39" s="27"/>
      <c r="C39" s="28">
        <v>1</v>
      </c>
      <c r="D39" s="29">
        <v>11</v>
      </c>
      <c r="E39" s="30">
        <v>9500021540</v>
      </c>
      <c r="F39" s="27">
        <v>800</v>
      </c>
      <c r="G39" s="31">
        <f>G40</f>
        <v>2500</v>
      </c>
    </row>
    <row r="40" spans="1:10" ht="13.5" customHeight="1" x14ac:dyDescent="0.2">
      <c r="A40" s="26" t="s">
        <v>19</v>
      </c>
      <c r="B40" s="27">
        <v>555</v>
      </c>
      <c r="C40" s="28">
        <v>1</v>
      </c>
      <c r="D40" s="29">
        <v>11</v>
      </c>
      <c r="E40" s="30">
        <v>9500021540</v>
      </c>
      <c r="F40" s="27" t="s">
        <v>20</v>
      </c>
      <c r="G40" s="39">
        <v>2500</v>
      </c>
      <c r="J40" s="8"/>
    </row>
    <row r="41" spans="1:10" ht="15" customHeight="1" x14ac:dyDescent="0.2">
      <c r="A41" s="19" t="s">
        <v>21</v>
      </c>
      <c r="B41" s="20">
        <v>555</v>
      </c>
      <c r="C41" s="21">
        <v>1</v>
      </c>
      <c r="D41" s="22">
        <v>13</v>
      </c>
      <c r="E41" s="23">
        <v>0</v>
      </c>
      <c r="F41" s="20">
        <v>0</v>
      </c>
      <c r="G41" s="25">
        <f>G42+G46</f>
        <v>349400</v>
      </c>
    </row>
    <row r="42" spans="1:10" ht="28.5" customHeight="1" x14ac:dyDescent="0.2">
      <c r="A42" s="26" t="s">
        <v>22</v>
      </c>
      <c r="B42" s="27">
        <v>555</v>
      </c>
      <c r="C42" s="28">
        <v>1</v>
      </c>
      <c r="D42" s="29">
        <v>13</v>
      </c>
      <c r="E42" s="30" t="s">
        <v>23</v>
      </c>
      <c r="F42" s="27">
        <v>0</v>
      </c>
      <c r="G42" s="31">
        <f>G43</f>
        <v>51600</v>
      </c>
    </row>
    <row r="43" spans="1:10" ht="71.25" customHeight="1" x14ac:dyDescent="0.2">
      <c r="A43" s="32" t="s">
        <v>65</v>
      </c>
      <c r="B43" s="27">
        <v>555</v>
      </c>
      <c r="C43" s="28">
        <v>1</v>
      </c>
      <c r="D43" s="29">
        <v>13</v>
      </c>
      <c r="E43" s="30" t="s">
        <v>23</v>
      </c>
      <c r="F43" s="27">
        <v>100</v>
      </c>
      <c r="G43" s="31">
        <f>G44</f>
        <v>51600</v>
      </c>
    </row>
    <row r="44" spans="1:10" ht="39" customHeight="1" x14ac:dyDescent="0.2">
      <c r="A44" s="32" t="s">
        <v>77</v>
      </c>
      <c r="B44" s="27">
        <v>555</v>
      </c>
      <c r="C44" s="28">
        <v>1</v>
      </c>
      <c r="D44" s="29">
        <v>13</v>
      </c>
      <c r="E44" s="30" t="s">
        <v>23</v>
      </c>
      <c r="F44" s="27">
        <v>110</v>
      </c>
      <c r="G44" s="31">
        <v>51600</v>
      </c>
      <c r="H44" s="8"/>
    </row>
    <row r="45" spans="1:10" ht="15" hidden="1" customHeight="1" x14ac:dyDescent="0.2">
      <c r="A45" s="26" t="s">
        <v>24</v>
      </c>
      <c r="B45" s="27">
        <v>555</v>
      </c>
      <c r="C45" s="28">
        <v>1</v>
      </c>
      <c r="D45" s="29">
        <v>13</v>
      </c>
      <c r="E45" s="30" t="s">
        <v>23</v>
      </c>
      <c r="F45" s="27" t="s">
        <v>25</v>
      </c>
      <c r="G45" s="31">
        <v>0</v>
      </c>
    </row>
    <row r="46" spans="1:10" ht="20.25" hidden="1" customHeight="1" x14ac:dyDescent="0.2">
      <c r="A46" s="26" t="s">
        <v>26</v>
      </c>
      <c r="B46" s="27">
        <v>555</v>
      </c>
      <c r="C46" s="28">
        <v>1</v>
      </c>
      <c r="D46" s="29">
        <v>13</v>
      </c>
      <c r="E46" s="30" t="s">
        <v>27</v>
      </c>
      <c r="F46" s="27">
        <v>0</v>
      </c>
      <c r="G46" s="31">
        <f>G47</f>
        <v>297800</v>
      </c>
    </row>
    <row r="47" spans="1:10" ht="30.75" customHeight="1" x14ac:dyDescent="0.2">
      <c r="A47" s="32" t="s">
        <v>66</v>
      </c>
      <c r="B47" s="27">
        <v>555</v>
      </c>
      <c r="C47" s="28">
        <v>1</v>
      </c>
      <c r="D47" s="29">
        <v>13</v>
      </c>
      <c r="E47" s="30" t="s">
        <v>23</v>
      </c>
      <c r="F47" s="27">
        <v>200</v>
      </c>
      <c r="G47" s="31">
        <f>G48</f>
        <v>297800</v>
      </c>
    </row>
    <row r="48" spans="1:10" ht="24" customHeight="1" x14ac:dyDescent="0.2">
      <c r="A48" s="33" t="s">
        <v>70</v>
      </c>
      <c r="B48" s="27"/>
      <c r="C48" s="28">
        <v>1</v>
      </c>
      <c r="D48" s="29">
        <v>13</v>
      </c>
      <c r="E48" s="30" t="s">
        <v>23</v>
      </c>
      <c r="F48" s="27">
        <v>240</v>
      </c>
      <c r="G48" s="31">
        <f>285800+14000-2000</f>
        <v>297800</v>
      </c>
    </row>
    <row r="49" spans="1:7" ht="15" customHeight="1" x14ac:dyDescent="0.2">
      <c r="A49" s="19" t="s">
        <v>53</v>
      </c>
      <c r="B49" s="20">
        <v>555</v>
      </c>
      <c r="C49" s="21">
        <v>2</v>
      </c>
      <c r="D49" s="22">
        <v>0</v>
      </c>
      <c r="E49" s="23">
        <v>0</v>
      </c>
      <c r="F49" s="20">
        <v>0</v>
      </c>
      <c r="G49" s="25">
        <f>G50</f>
        <v>274903</v>
      </c>
    </row>
    <row r="50" spans="1:7" ht="16.5" customHeight="1" x14ac:dyDescent="0.2">
      <c r="A50" s="19" t="s">
        <v>54</v>
      </c>
      <c r="B50" s="20">
        <v>555</v>
      </c>
      <c r="C50" s="21">
        <v>2</v>
      </c>
      <c r="D50" s="22">
        <v>3</v>
      </c>
      <c r="E50" s="23">
        <v>0</v>
      </c>
      <c r="F50" s="20">
        <v>0</v>
      </c>
      <c r="G50" s="25">
        <f>G51</f>
        <v>274903</v>
      </c>
    </row>
    <row r="51" spans="1:7" ht="48.75" customHeight="1" x14ac:dyDescent="0.2">
      <c r="A51" s="26" t="s">
        <v>55</v>
      </c>
      <c r="B51" s="27">
        <v>555</v>
      </c>
      <c r="C51" s="28">
        <v>2</v>
      </c>
      <c r="D51" s="29">
        <v>3</v>
      </c>
      <c r="E51" s="30" t="s">
        <v>56</v>
      </c>
      <c r="F51" s="27">
        <v>0</v>
      </c>
      <c r="G51" s="31">
        <f>G52+G55</f>
        <v>274903</v>
      </c>
    </row>
    <row r="52" spans="1:7" ht="70.5" customHeight="1" x14ac:dyDescent="0.2">
      <c r="A52" s="32" t="s">
        <v>65</v>
      </c>
      <c r="B52" s="27">
        <v>555</v>
      </c>
      <c r="C52" s="28">
        <v>2</v>
      </c>
      <c r="D52" s="29">
        <v>3</v>
      </c>
      <c r="E52" s="30" t="s">
        <v>56</v>
      </c>
      <c r="F52" s="27">
        <v>100</v>
      </c>
      <c r="G52" s="39">
        <f>G53</f>
        <v>259430</v>
      </c>
    </row>
    <row r="53" spans="1:7" ht="38.25" customHeight="1" x14ac:dyDescent="0.2">
      <c r="A53" s="33" t="s">
        <v>69</v>
      </c>
      <c r="B53" s="27">
        <v>555</v>
      </c>
      <c r="C53" s="28">
        <v>2</v>
      </c>
      <c r="D53" s="29">
        <v>3</v>
      </c>
      <c r="E53" s="30" t="s">
        <v>56</v>
      </c>
      <c r="F53" s="27">
        <v>120</v>
      </c>
      <c r="G53" s="39">
        <v>259430</v>
      </c>
    </row>
    <row r="54" spans="1:7" ht="38.25" customHeight="1" x14ac:dyDescent="0.2">
      <c r="A54" s="32" t="s">
        <v>66</v>
      </c>
      <c r="B54" s="27"/>
      <c r="C54" s="28">
        <v>2</v>
      </c>
      <c r="D54" s="29">
        <v>3</v>
      </c>
      <c r="E54" s="30" t="s">
        <v>56</v>
      </c>
      <c r="F54" s="27">
        <v>200</v>
      </c>
      <c r="G54" s="39">
        <f>G55</f>
        <v>15473</v>
      </c>
    </row>
    <row r="55" spans="1:7" ht="32.25" customHeight="1" x14ac:dyDescent="0.2">
      <c r="A55" s="33" t="s">
        <v>70</v>
      </c>
      <c r="B55" s="27"/>
      <c r="C55" s="28">
        <v>2</v>
      </c>
      <c r="D55" s="29">
        <v>3</v>
      </c>
      <c r="E55" s="30" t="s">
        <v>56</v>
      </c>
      <c r="F55" s="27">
        <v>240</v>
      </c>
      <c r="G55" s="31">
        <v>15473</v>
      </c>
    </row>
    <row r="56" spans="1:7" ht="28.5" x14ac:dyDescent="0.2">
      <c r="A56" s="19" t="s">
        <v>28</v>
      </c>
      <c r="B56" s="20">
        <v>555</v>
      </c>
      <c r="C56" s="21">
        <v>3</v>
      </c>
      <c r="D56" s="22">
        <v>0</v>
      </c>
      <c r="E56" s="23">
        <v>0</v>
      </c>
      <c r="F56" s="20">
        <v>0</v>
      </c>
      <c r="G56" s="25">
        <f>G57+G64</f>
        <v>622251</v>
      </c>
    </row>
    <row r="57" spans="1:7" ht="42.75" x14ac:dyDescent="0.2">
      <c r="A57" s="19" t="s">
        <v>29</v>
      </c>
      <c r="B57" s="20">
        <v>555</v>
      </c>
      <c r="C57" s="21">
        <v>3</v>
      </c>
      <c r="D57" s="22">
        <v>9</v>
      </c>
      <c r="E57" s="23">
        <v>0</v>
      </c>
      <c r="F57" s="20">
        <v>0</v>
      </c>
      <c r="G57" s="58">
        <f>G61</f>
        <v>2000</v>
      </c>
    </row>
    <row r="58" spans="1:7" ht="55.5" hidden="1" customHeight="1" x14ac:dyDescent="0.2">
      <c r="A58" s="26" t="s">
        <v>64</v>
      </c>
      <c r="B58" s="20"/>
      <c r="C58" s="21">
        <v>3</v>
      </c>
      <c r="D58" s="22">
        <v>9</v>
      </c>
      <c r="E58" s="23">
        <v>9500022190</v>
      </c>
      <c r="F58" s="20"/>
      <c r="G58" s="58">
        <f>G59</f>
        <v>0</v>
      </c>
    </row>
    <row r="59" spans="1:7" ht="37.5" hidden="1" customHeight="1" x14ac:dyDescent="0.2">
      <c r="A59" s="32" t="s">
        <v>66</v>
      </c>
      <c r="B59" s="20"/>
      <c r="C59" s="28">
        <v>3</v>
      </c>
      <c r="D59" s="29">
        <v>9</v>
      </c>
      <c r="E59" s="30">
        <v>9500022190</v>
      </c>
      <c r="F59" s="27">
        <v>200</v>
      </c>
      <c r="G59" s="59">
        <f>G60</f>
        <v>0</v>
      </c>
    </row>
    <row r="60" spans="1:7" ht="39" hidden="1" customHeight="1" x14ac:dyDescent="0.2">
      <c r="A60" s="33" t="s">
        <v>70</v>
      </c>
      <c r="B60" s="20"/>
      <c r="C60" s="28">
        <v>3</v>
      </c>
      <c r="D60" s="29">
        <v>9</v>
      </c>
      <c r="E60" s="30">
        <v>9500022190</v>
      </c>
      <c r="F60" s="27">
        <v>240</v>
      </c>
      <c r="G60" s="59">
        <v>0</v>
      </c>
    </row>
    <row r="61" spans="1:7" ht="47.25" customHeight="1" x14ac:dyDescent="0.2">
      <c r="A61" s="26" t="s">
        <v>64</v>
      </c>
      <c r="B61" s="27"/>
      <c r="C61" s="28">
        <v>3</v>
      </c>
      <c r="D61" s="29">
        <v>9</v>
      </c>
      <c r="E61" s="30">
        <v>9500022190</v>
      </c>
      <c r="F61" s="27"/>
      <c r="G61" s="59">
        <f>G62</f>
        <v>2000</v>
      </c>
    </row>
    <row r="62" spans="1:7" ht="32.25" customHeight="1" x14ac:dyDescent="0.2">
      <c r="A62" s="32" t="s">
        <v>66</v>
      </c>
      <c r="B62" s="27"/>
      <c r="C62" s="28">
        <v>3</v>
      </c>
      <c r="D62" s="29">
        <v>9</v>
      </c>
      <c r="E62" s="30">
        <v>9500022190</v>
      </c>
      <c r="F62" s="27">
        <v>200</v>
      </c>
      <c r="G62" s="59">
        <f>G63</f>
        <v>2000</v>
      </c>
    </row>
    <row r="63" spans="1:7" ht="33.75" customHeight="1" x14ac:dyDescent="0.2">
      <c r="A63" s="33" t="s">
        <v>70</v>
      </c>
      <c r="B63" s="27"/>
      <c r="C63" s="28">
        <v>3</v>
      </c>
      <c r="D63" s="29">
        <v>9</v>
      </c>
      <c r="E63" s="30">
        <v>9500022190</v>
      </c>
      <c r="F63" s="27">
        <v>240</v>
      </c>
      <c r="G63" s="59">
        <v>2000</v>
      </c>
    </row>
    <row r="64" spans="1:7" ht="33.75" customHeight="1" x14ac:dyDescent="0.2">
      <c r="A64" s="19" t="s">
        <v>106</v>
      </c>
      <c r="B64" s="20">
        <v>555</v>
      </c>
      <c r="C64" s="21">
        <v>3</v>
      </c>
      <c r="D64" s="22">
        <v>10</v>
      </c>
      <c r="E64" s="23"/>
      <c r="F64" s="20"/>
      <c r="G64" s="58">
        <f>G65+G69</f>
        <v>620251</v>
      </c>
    </row>
    <row r="65" spans="1:9" ht="45" x14ac:dyDescent="0.2">
      <c r="A65" s="26" t="s">
        <v>30</v>
      </c>
      <c r="B65" s="27">
        <v>555</v>
      </c>
      <c r="C65" s="28">
        <v>3</v>
      </c>
      <c r="D65" s="29">
        <v>10</v>
      </c>
      <c r="E65" s="30" t="s">
        <v>31</v>
      </c>
      <c r="F65" s="27">
        <v>0</v>
      </c>
      <c r="G65" s="59">
        <f>G66</f>
        <v>387551</v>
      </c>
    </row>
    <row r="66" spans="1:9" ht="15" x14ac:dyDescent="0.2">
      <c r="A66" s="32" t="s">
        <v>71</v>
      </c>
      <c r="B66" s="27"/>
      <c r="C66" s="28">
        <v>3</v>
      </c>
      <c r="D66" s="29">
        <v>10</v>
      </c>
      <c r="E66" s="30" t="s">
        <v>31</v>
      </c>
      <c r="F66" s="27">
        <v>500</v>
      </c>
      <c r="G66" s="59">
        <f>G67</f>
        <v>387551</v>
      </c>
    </row>
    <row r="67" spans="1:9" ht="30" customHeight="1" x14ac:dyDescent="0.25">
      <c r="A67" s="32" t="s">
        <v>16</v>
      </c>
      <c r="B67" s="27"/>
      <c r="C67" s="28">
        <v>3</v>
      </c>
      <c r="D67" s="29">
        <v>10</v>
      </c>
      <c r="E67" s="30" t="s">
        <v>31</v>
      </c>
      <c r="F67" s="27">
        <v>540</v>
      </c>
      <c r="G67" s="59">
        <v>387551</v>
      </c>
      <c r="H67" s="45"/>
      <c r="I67" s="8"/>
    </row>
    <row r="68" spans="1:9" ht="14.25" hidden="1" x14ac:dyDescent="0.2">
      <c r="A68" s="19"/>
      <c r="B68" s="20"/>
      <c r="C68" s="21"/>
      <c r="D68" s="22"/>
      <c r="E68" s="23"/>
      <c r="F68" s="20"/>
      <c r="G68" s="58"/>
    </row>
    <row r="69" spans="1:9" ht="49.5" customHeight="1" x14ac:dyDescent="0.2">
      <c r="A69" s="26" t="s">
        <v>107</v>
      </c>
      <c r="B69" s="27"/>
      <c r="C69" s="28">
        <v>3</v>
      </c>
      <c r="D69" s="29">
        <v>10</v>
      </c>
      <c r="E69" s="30">
        <v>9500025190</v>
      </c>
      <c r="F69" s="27"/>
      <c r="G69" s="59">
        <f>G71</f>
        <v>232700</v>
      </c>
    </row>
    <row r="70" spans="1:9" ht="34.5" customHeight="1" x14ac:dyDescent="0.2">
      <c r="A70" s="32" t="s">
        <v>66</v>
      </c>
      <c r="B70" s="27"/>
      <c r="C70" s="28">
        <v>3</v>
      </c>
      <c r="D70" s="29">
        <v>10</v>
      </c>
      <c r="E70" s="30">
        <v>9500025190</v>
      </c>
      <c r="F70" s="27">
        <v>200</v>
      </c>
      <c r="G70" s="59">
        <f>G71</f>
        <v>232700</v>
      </c>
    </row>
    <row r="71" spans="1:9" ht="30" customHeight="1" x14ac:dyDescent="0.2">
      <c r="A71" s="33" t="s">
        <v>70</v>
      </c>
      <c r="B71" s="27"/>
      <c r="C71" s="28">
        <v>3</v>
      </c>
      <c r="D71" s="29">
        <v>10</v>
      </c>
      <c r="E71" s="30">
        <v>9500025190</v>
      </c>
      <c r="F71" s="27">
        <v>240</v>
      </c>
      <c r="G71" s="59">
        <v>232700</v>
      </c>
    </row>
    <row r="72" spans="1:9" ht="14.25" x14ac:dyDescent="0.2">
      <c r="A72" s="19" t="s">
        <v>32</v>
      </c>
      <c r="B72" s="20">
        <v>555</v>
      </c>
      <c r="C72" s="21">
        <v>4</v>
      </c>
      <c r="D72" s="22">
        <v>0</v>
      </c>
      <c r="E72" s="23">
        <v>0</v>
      </c>
      <c r="F72" s="20">
        <v>0</v>
      </c>
      <c r="G72" s="25">
        <f>G73+G83</f>
        <v>8253889.9956565658</v>
      </c>
    </row>
    <row r="73" spans="1:9" ht="14.25" x14ac:dyDescent="0.2">
      <c r="A73" s="19" t="s">
        <v>33</v>
      </c>
      <c r="B73" s="20">
        <v>555</v>
      </c>
      <c r="C73" s="21">
        <v>4</v>
      </c>
      <c r="D73" s="22">
        <v>9</v>
      </c>
      <c r="E73" s="23">
        <v>0</v>
      </c>
      <c r="F73" s="20">
        <v>0</v>
      </c>
      <c r="G73" s="25">
        <f>G74+G77+G80</f>
        <v>8253889.9956565658</v>
      </c>
      <c r="H73" s="8"/>
    </row>
    <row r="74" spans="1:9" ht="15" x14ac:dyDescent="0.25">
      <c r="A74" s="26" t="s">
        <v>34</v>
      </c>
      <c r="B74" s="27">
        <v>555</v>
      </c>
      <c r="C74" s="28">
        <v>4</v>
      </c>
      <c r="D74" s="29">
        <v>9</v>
      </c>
      <c r="E74" s="30" t="s">
        <v>35</v>
      </c>
      <c r="F74" s="27">
        <v>0</v>
      </c>
      <c r="G74" s="31">
        <f>G76</f>
        <v>1688233.43</v>
      </c>
      <c r="H74" s="46"/>
    </row>
    <row r="75" spans="1:9" ht="30" x14ac:dyDescent="0.2">
      <c r="A75" s="32" t="s">
        <v>66</v>
      </c>
      <c r="B75" s="27"/>
      <c r="C75" s="28">
        <v>4</v>
      </c>
      <c r="D75" s="29">
        <v>9</v>
      </c>
      <c r="E75" s="30" t="s">
        <v>35</v>
      </c>
      <c r="F75" s="27">
        <v>200</v>
      </c>
      <c r="G75" s="31"/>
    </row>
    <row r="76" spans="1:9" ht="30" x14ac:dyDescent="0.2">
      <c r="A76" s="33" t="s">
        <v>70</v>
      </c>
      <c r="B76" s="27">
        <v>555</v>
      </c>
      <c r="C76" s="28">
        <v>4</v>
      </c>
      <c r="D76" s="29">
        <v>9</v>
      </c>
      <c r="E76" s="30" t="s">
        <v>35</v>
      </c>
      <c r="F76" s="27">
        <v>240</v>
      </c>
      <c r="G76" s="31">
        <v>1688233.43</v>
      </c>
      <c r="H76" s="8"/>
    </row>
    <row r="77" spans="1:9" ht="45" x14ac:dyDescent="0.2">
      <c r="A77" s="26" t="s">
        <v>36</v>
      </c>
      <c r="B77" s="27">
        <v>555</v>
      </c>
      <c r="C77" s="28">
        <v>4</v>
      </c>
      <c r="D77" s="29">
        <v>9</v>
      </c>
      <c r="E77" s="30" t="s">
        <v>37</v>
      </c>
      <c r="F77" s="27">
        <v>0</v>
      </c>
      <c r="G77" s="31">
        <f>G79</f>
        <v>6500000</v>
      </c>
      <c r="H77" s="8"/>
    </row>
    <row r="78" spans="1:9" ht="30" x14ac:dyDescent="0.2">
      <c r="A78" s="32" t="s">
        <v>66</v>
      </c>
      <c r="B78" s="27"/>
      <c r="C78" s="28">
        <v>4</v>
      </c>
      <c r="D78" s="29">
        <v>9</v>
      </c>
      <c r="E78" s="30" t="s">
        <v>37</v>
      </c>
      <c r="F78" s="27">
        <v>200</v>
      </c>
      <c r="G78" s="31">
        <f>G79</f>
        <v>6500000</v>
      </c>
    </row>
    <row r="79" spans="1:9" ht="30" x14ac:dyDescent="0.2">
      <c r="A79" s="33" t="s">
        <v>70</v>
      </c>
      <c r="B79" s="27">
        <v>555</v>
      </c>
      <c r="C79" s="28">
        <v>4</v>
      </c>
      <c r="D79" s="29">
        <v>9</v>
      </c>
      <c r="E79" s="30" t="s">
        <v>37</v>
      </c>
      <c r="F79" s="27">
        <v>240</v>
      </c>
      <c r="G79" s="31">
        <v>6500000</v>
      </c>
    </row>
    <row r="80" spans="1:9" ht="45" x14ac:dyDescent="0.2">
      <c r="A80" s="26" t="s">
        <v>36</v>
      </c>
      <c r="B80" s="27">
        <v>555</v>
      </c>
      <c r="C80" s="28">
        <v>4</v>
      </c>
      <c r="D80" s="29">
        <v>9</v>
      </c>
      <c r="E80" s="30" t="s">
        <v>38</v>
      </c>
      <c r="F80" s="27">
        <v>0</v>
      </c>
      <c r="G80" s="31">
        <f>G82</f>
        <v>65656.565656565654</v>
      </c>
    </row>
    <row r="81" spans="1:8" ht="30" x14ac:dyDescent="0.2">
      <c r="A81" s="32" t="s">
        <v>66</v>
      </c>
      <c r="B81" s="27"/>
      <c r="C81" s="28">
        <v>4</v>
      </c>
      <c r="D81" s="29">
        <v>9</v>
      </c>
      <c r="E81" s="30" t="s">
        <v>38</v>
      </c>
      <c r="F81" s="27">
        <v>200</v>
      </c>
      <c r="G81" s="31">
        <f>G82</f>
        <v>65656.565656565654</v>
      </c>
      <c r="H81" s="7"/>
    </row>
    <row r="82" spans="1:8" ht="30" x14ac:dyDescent="0.2">
      <c r="A82" s="33" t="s">
        <v>70</v>
      </c>
      <c r="B82" s="27">
        <v>555</v>
      </c>
      <c r="C82" s="28">
        <v>4</v>
      </c>
      <c r="D82" s="29">
        <v>9</v>
      </c>
      <c r="E82" s="30" t="s">
        <v>38</v>
      </c>
      <c r="F82" s="27">
        <v>240</v>
      </c>
      <c r="G82" s="31">
        <f>G79/99*1</f>
        <v>65656.565656565654</v>
      </c>
      <c r="H82" s="8"/>
    </row>
    <row r="83" spans="1:8" ht="39.75" hidden="1" customHeight="1" x14ac:dyDescent="0.2">
      <c r="A83" s="41" t="s">
        <v>87</v>
      </c>
      <c r="B83" s="20"/>
      <c r="C83" s="21">
        <v>4</v>
      </c>
      <c r="D83" s="22">
        <v>12</v>
      </c>
      <c r="E83" s="23"/>
      <c r="F83" s="20"/>
      <c r="G83" s="25">
        <f>G84</f>
        <v>0</v>
      </c>
    </row>
    <row r="84" spans="1:8" ht="22.5" hidden="1" customHeight="1" x14ac:dyDescent="0.2">
      <c r="A84" s="32" t="s">
        <v>66</v>
      </c>
      <c r="B84" s="20"/>
      <c r="C84" s="21">
        <v>4</v>
      </c>
      <c r="D84" s="22">
        <v>12</v>
      </c>
      <c r="E84" s="23">
        <v>100014120</v>
      </c>
      <c r="F84" s="20">
        <v>200</v>
      </c>
      <c r="G84" s="31">
        <f>G85</f>
        <v>0</v>
      </c>
    </row>
    <row r="85" spans="1:8" ht="22.5" hidden="1" customHeight="1" x14ac:dyDescent="0.2">
      <c r="A85" s="33" t="s">
        <v>70</v>
      </c>
      <c r="B85" s="20"/>
      <c r="C85" s="21">
        <v>4</v>
      </c>
      <c r="D85" s="22">
        <v>12</v>
      </c>
      <c r="E85" s="23">
        <v>100014120</v>
      </c>
      <c r="F85" s="20">
        <v>240</v>
      </c>
      <c r="G85" s="31">
        <v>0</v>
      </c>
    </row>
    <row r="86" spans="1:8" ht="14.25" x14ac:dyDescent="0.2">
      <c r="A86" s="19" t="s">
        <v>39</v>
      </c>
      <c r="B86" s="20">
        <v>555</v>
      </c>
      <c r="C86" s="21">
        <v>5</v>
      </c>
      <c r="D86" s="22">
        <v>0</v>
      </c>
      <c r="E86" s="23">
        <v>0</v>
      </c>
      <c r="F86" s="20">
        <v>0</v>
      </c>
      <c r="G86" s="25">
        <f>G102+G87+G96</f>
        <v>2368300</v>
      </c>
      <c r="H86" s="8"/>
    </row>
    <row r="87" spans="1:8" ht="12.75" customHeight="1" x14ac:dyDescent="0.2">
      <c r="A87" s="19" t="s">
        <v>79</v>
      </c>
      <c r="B87" s="20"/>
      <c r="C87" s="21">
        <v>5</v>
      </c>
      <c r="D87" s="22">
        <v>1</v>
      </c>
      <c r="E87" s="23"/>
      <c r="F87" s="20"/>
      <c r="G87" s="25">
        <f>G88+G91</f>
        <v>135200</v>
      </c>
      <c r="H87" s="8"/>
    </row>
    <row r="88" spans="1:8" ht="21" customHeight="1" x14ac:dyDescent="0.25">
      <c r="A88" s="26" t="s">
        <v>80</v>
      </c>
      <c r="B88" s="20"/>
      <c r="C88" s="28">
        <v>5</v>
      </c>
      <c r="D88" s="29">
        <v>1</v>
      </c>
      <c r="E88" s="16">
        <v>9500025050</v>
      </c>
      <c r="F88" s="20"/>
      <c r="G88" s="31">
        <f>G89</f>
        <v>135200</v>
      </c>
      <c r="H88" s="8"/>
    </row>
    <row r="89" spans="1:8" ht="36.75" customHeight="1" x14ac:dyDescent="0.25">
      <c r="A89" s="26" t="s">
        <v>81</v>
      </c>
      <c r="B89" s="20"/>
      <c r="C89" s="28">
        <v>5</v>
      </c>
      <c r="D89" s="29">
        <v>1</v>
      </c>
      <c r="E89" s="17">
        <v>9500025050</v>
      </c>
      <c r="F89" s="27">
        <v>200</v>
      </c>
      <c r="G89" s="31">
        <f>G90</f>
        <v>135200</v>
      </c>
      <c r="H89" s="8"/>
    </row>
    <row r="90" spans="1:8" ht="30.75" customHeight="1" x14ac:dyDescent="0.25">
      <c r="A90" s="26" t="s">
        <v>70</v>
      </c>
      <c r="B90" s="27"/>
      <c r="C90" s="28">
        <v>5</v>
      </c>
      <c r="D90" s="29">
        <v>1</v>
      </c>
      <c r="E90" s="16">
        <v>9500025050</v>
      </c>
      <c r="F90" s="27">
        <v>240</v>
      </c>
      <c r="G90" s="31">
        <v>135200</v>
      </c>
      <c r="H90" s="8"/>
    </row>
    <row r="91" spans="1:8" ht="12.75" hidden="1" customHeight="1" x14ac:dyDescent="0.2">
      <c r="A91" s="26" t="s">
        <v>82</v>
      </c>
      <c r="B91" s="27"/>
      <c r="C91" s="28">
        <v>5</v>
      </c>
      <c r="D91" s="29">
        <v>1</v>
      </c>
      <c r="E91" s="30">
        <v>9500040190</v>
      </c>
      <c r="F91" s="27"/>
      <c r="G91" s="31"/>
      <c r="H91" s="8"/>
    </row>
    <row r="92" spans="1:8" ht="22.5" hidden="1" customHeight="1" x14ac:dyDescent="0.2">
      <c r="A92" s="26" t="s">
        <v>81</v>
      </c>
      <c r="B92" s="27"/>
      <c r="C92" s="28">
        <v>5</v>
      </c>
      <c r="D92" s="29">
        <v>1</v>
      </c>
      <c r="E92" s="30">
        <v>9500040190</v>
      </c>
      <c r="F92" s="27">
        <v>200</v>
      </c>
      <c r="G92" s="31"/>
      <c r="H92" s="8"/>
    </row>
    <row r="93" spans="1:8" ht="22.5" hidden="1" customHeight="1" x14ac:dyDescent="0.2">
      <c r="A93" s="26" t="s">
        <v>70</v>
      </c>
      <c r="B93" s="27"/>
      <c r="C93" s="28">
        <v>5</v>
      </c>
      <c r="D93" s="29">
        <v>1</v>
      </c>
      <c r="E93" s="30">
        <v>9500040190</v>
      </c>
      <c r="F93" s="27">
        <v>240</v>
      </c>
      <c r="G93" s="31"/>
      <c r="H93" s="8"/>
    </row>
    <row r="94" spans="1:8" ht="22.5" hidden="1" customHeight="1" x14ac:dyDescent="0.2">
      <c r="A94" s="42" t="s">
        <v>100</v>
      </c>
      <c r="B94" s="27"/>
      <c r="C94" s="28">
        <v>5</v>
      </c>
      <c r="D94" s="29">
        <v>1</v>
      </c>
      <c r="E94" s="30">
        <v>9500040190</v>
      </c>
      <c r="F94" s="27">
        <v>400</v>
      </c>
      <c r="G94" s="31"/>
      <c r="H94" s="8"/>
    </row>
    <row r="95" spans="1:8" ht="22.5" hidden="1" customHeight="1" x14ac:dyDescent="0.2">
      <c r="A95" s="42" t="s">
        <v>101</v>
      </c>
      <c r="B95" s="27"/>
      <c r="C95" s="28">
        <v>5</v>
      </c>
      <c r="D95" s="29">
        <v>1</v>
      </c>
      <c r="E95" s="30">
        <v>9500040190</v>
      </c>
      <c r="F95" s="27">
        <v>410</v>
      </c>
      <c r="G95" s="31"/>
      <c r="H95" s="8"/>
    </row>
    <row r="96" spans="1:8" ht="18" customHeight="1" x14ac:dyDescent="0.2">
      <c r="A96" s="18" t="s">
        <v>84</v>
      </c>
      <c r="B96" s="27"/>
      <c r="C96" s="21">
        <v>5</v>
      </c>
      <c r="D96" s="22">
        <v>2</v>
      </c>
      <c r="E96" s="23"/>
      <c r="F96" s="20"/>
      <c r="G96" s="25">
        <f>G97+G100</f>
        <v>991200</v>
      </c>
      <c r="H96" s="8"/>
    </row>
    <row r="97" spans="1:9" ht="18.75" customHeight="1" x14ac:dyDescent="0.25">
      <c r="A97" s="15" t="s">
        <v>83</v>
      </c>
      <c r="B97" s="27"/>
      <c r="C97" s="28">
        <v>5</v>
      </c>
      <c r="D97" s="29">
        <v>2</v>
      </c>
      <c r="E97" s="30">
        <v>9500042190</v>
      </c>
      <c r="F97" s="27"/>
      <c r="G97" s="31">
        <f>G98</f>
        <v>55200</v>
      </c>
      <c r="H97" s="8"/>
    </row>
    <row r="98" spans="1:9" ht="32.25" customHeight="1" x14ac:dyDescent="0.2">
      <c r="A98" s="26" t="s">
        <v>81</v>
      </c>
      <c r="B98" s="27"/>
      <c r="C98" s="28">
        <v>5</v>
      </c>
      <c r="D98" s="29">
        <v>2</v>
      </c>
      <c r="E98" s="30">
        <v>9500042190</v>
      </c>
      <c r="F98" s="27">
        <v>200</v>
      </c>
      <c r="G98" s="31">
        <f>G99</f>
        <v>55200</v>
      </c>
      <c r="H98" s="8"/>
    </row>
    <row r="99" spans="1:9" ht="31.5" customHeight="1" x14ac:dyDescent="0.2">
      <c r="A99" s="26" t="s">
        <v>70</v>
      </c>
      <c r="B99" s="27"/>
      <c r="C99" s="28">
        <v>5</v>
      </c>
      <c r="D99" s="29">
        <v>2</v>
      </c>
      <c r="E99" s="30">
        <v>9500042190</v>
      </c>
      <c r="F99" s="27">
        <v>240</v>
      </c>
      <c r="G99" s="31">
        <f>55200</f>
        <v>55200</v>
      </c>
      <c r="H99" s="8"/>
    </row>
    <row r="100" spans="1:9" ht="31.5" customHeight="1" x14ac:dyDescent="0.2">
      <c r="A100" s="47" t="s">
        <v>67</v>
      </c>
      <c r="B100" s="48">
        <v>5</v>
      </c>
      <c r="C100" s="28">
        <v>5</v>
      </c>
      <c r="D100" s="29">
        <v>2</v>
      </c>
      <c r="E100" s="48">
        <v>9500042190</v>
      </c>
      <c r="F100" s="48">
        <v>800</v>
      </c>
      <c r="G100" s="49">
        <f>G101</f>
        <v>936000</v>
      </c>
      <c r="H100" s="8"/>
    </row>
    <row r="101" spans="1:9" ht="50.25" customHeight="1" x14ac:dyDescent="0.2">
      <c r="A101" s="47" t="s">
        <v>104</v>
      </c>
      <c r="B101" s="48">
        <v>5</v>
      </c>
      <c r="C101" s="28">
        <v>5</v>
      </c>
      <c r="D101" s="29">
        <v>2</v>
      </c>
      <c r="E101" s="48">
        <v>9500042190</v>
      </c>
      <c r="F101" s="48">
        <v>810</v>
      </c>
      <c r="G101" s="49">
        <f>936000</f>
        <v>936000</v>
      </c>
      <c r="H101" s="8"/>
      <c r="I101" s="50"/>
    </row>
    <row r="102" spans="1:9" ht="14.25" x14ac:dyDescent="0.2">
      <c r="A102" s="19" t="s">
        <v>40</v>
      </c>
      <c r="B102" s="20">
        <v>555</v>
      </c>
      <c r="C102" s="21">
        <v>5</v>
      </c>
      <c r="D102" s="22">
        <v>3</v>
      </c>
      <c r="E102" s="23">
        <v>0</v>
      </c>
      <c r="F102" s="20">
        <v>0</v>
      </c>
      <c r="G102" s="25">
        <f>G103+G106</f>
        <v>1241900</v>
      </c>
      <c r="H102" s="8"/>
    </row>
    <row r="103" spans="1:9" ht="15" x14ac:dyDescent="0.2">
      <c r="A103" s="26" t="s">
        <v>41</v>
      </c>
      <c r="B103" s="27">
        <v>555</v>
      </c>
      <c r="C103" s="28">
        <v>5</v>
      </c>
      <c r="D103" s="29">
        <v>3</v>
      </c>
      <c r="E103" s="30" t="s">
        <v>42</v>
      </c>
      <c r="F103" s="27">
        <v>0</v>
      </c>
      <c r="G103" s="31">
        <f>G105</f>
        <v>1211900</v>
      </c>
    </row>
    <row r="104" spans="1:9" ht="30" x14ac:dyDescent="0.2">
      <c r="A104" s="32" t="s">
        <v>66</v>
      </c>
      <c r="B104" s="27"/>
      <c r="C104" s="28">
        <v>5</v>
      </c>
      <c r="D104" s="29">
        <v>3</v>
      </c>
      <c r="E104" s="30" t="s">
        <v>42</v>
      </c>
      <c r="F104" s="27">
        <v>200</v>
      </c>
      <c r="G104" s="31">
        <f>G105</f>
        <v>1211900</v>
      </c>
    </row>
    <row r="105" spans="1:9" ht="30" x14ac:dyDescent="0.2">
      <c r="A105" s="33" t="s">
        <v>70</v>
      </c>
      <c r="B105" s="27">
        <v>555</v>
      </c>
      <c r="C105" s="28">
        <v>5</v>
      </c>
      <c r="D105" s="29">
        <v>3</v>
      </c>
      <c r="E105" s="30" t="s">
        <v>42</v>
      </c>
      <c r="F105" s="27">
        <v>240</v>
      </c>
      <c r="G105" s="31">
        <f>971200+95700+110000+35000</f>
        <v>1211900</v>
      </c>
    </row>
    <row r="106" spans="1:9" ht="15.75" customHeight="1" x14ac:dyDescent="0.2">
      <c r="A106" s="26" t="s">
        <v>43</v>
      </c>
      <c r="B106" s="27">
        <v>555</v>
      </c>
      <c r="C106" s="28">
        <v>5</v>
      </c>
      <c r="D106" s="29">
        <v>3</v>
      </c>
      <c r="E106" s="30" t="s">
        <v>44</v>
      </c>
      <c r="F106" s="27">
        <v>0</v>
      </c>
      <c r="G106" s="31">
        <f>G107+G109</f>
        <v>30000</v>
      </c>
    </row>
    <row r="107" spans="1:9" ht="37.5" hidden="1" customHeight="1" x14ac:dyDescent="0.2">
      <c r="A107" s="32" t="s">
        <v>65</v>
      </c>
      <c r="B107" s="27"/>
      <c r="C107" s="28">
        <v>5</v>
      </c>
      <c r="D107" s="29">
        <v>3</v>
      </c>
      <c r="E107" s="30" t="s">
        <v>44</v>
      </c>
      <c r="F107" s="27">
        <v>100</v>
      </c>
      <c r="G107" s="31">
        <f>G108</f>
        <v>0</v>
      </c>
    </row>
    <row r="108" spans="1:9" ht="27" hidden="1" customHeight="1" x14ac:dyDescent="0.2">
      <c r="A108" s="33" t="s">
        <v>69</v>
      </c>
      <c r="B108" s="27"/>
      <c r="C108" s="28">
        <v>5</v>
      </c>
      <c r="D108" s="29">
        <v>3</v>
      </c>
      <c r="E108" s="30" t="s">
        <v>44</v>
      </c>
      <c r="F108" s="27">
        <v>110</v>
      </c>
      <c r="G108" s="31">
        <v>0</v>
      </c>
    </row>
    <row r="109" spans="1:9" ht="30" x14ac:dyDescent="0.2">
      <c r="A109" s="32" t="s">
        <v>66</v>
      </c>
      <c r="B109" s="27"/>
      <c r="C109" s="28">
        <v>5</v>
      </c>
      <c r="D109" s="29">
        <v>3</v>
      </c>
      <c r="E109" s="30" t="s">
        <v>44</v>
      </c>
      <c r="F109" s="27">
        <v>200</v>
      </c>
      <c r="G109" s="31">
        <f>G110</f>
        <v>30000</v>
      </c>
    </row>
    <row r="110" spans="1:9" ht="30" x14ac:dyDescent="0.2">
      <c r="A110" s="33" t="s">
        <v>70</v>
      </c>
      <c r="B110" s="27">
        <v>555</v>
      </c>
      <c r="C110" s="28">
        <v>5</v>
      </c>
      <c r="D110" s="29">
        <v>3</v>
      </c>
      <c r="E110" s="30" t="s">
        <v>44</v>
      </c>
      <c r="F110" s="27">
        <v>240</v>
      </c>
      <c r="G110" s="31">
        <f>30000</f>
        <v>30000</v>
      </c>
    </row>
    <row r="111" spans="1:9" ht="15" x14ac:dyDescent="0.2">
      <c r="A111" s="19" t="s">
        <v>57</v>
      </c>
      <c r="B111" s="20">
        <v>555</v>
      </c>
      <c r="C111" s="21">
        <v>8</v>
      </c>
      <c r="D111" s="22">
        <v>0</v>
      </c>
      <c r="E111" s="23">
        <v>0</v>
      </c>
      <c r="F111" s="20">
        <v>0</v>
      </c>
      <c r="G111" s="31">
        <f>G112</f>
        <v>8625788.1999999993</v>
      </c>
      <c r="H111" s="8"/>
    </row>
    <row r="112" spans="1:9" ht="14.25" x14ac:dyDescent="0.2">
      <c r="A112" s="19" t="s">
        <v>58</v>
      </c>
      <c r="B112" s="20">
        <v>555</v>
      </c>
      <c r="C112" s="21">
        <v>8</v>
      </c>
      <c r="D112" s="22">
        <v>1</v>
      </c>
      <c r="E112" s="23">
        <v>0</v>
      </c>
      <c r="F112" s="20">
        <v>0</v>
      </c>
      <c r="G112" s="25">
        <f>G113+G116</f>
        <v>8625788.1999999993</v>
      </c>
    </row>
    <row r="113" spans="1:9" ht="15" x14ac:dyDescent="0.2">
      <c r="A113" s="26" t="s">
        <v>59</v>
      </c>
      <c r="B113" s="27">
        <v>555</v>
      </c>
      <c r="C113" s="28">
        <v>8</v>
      </c>
      <c r="D113" s="29">
        <v>1</v>
      </c>
      <c r="E113" s="30" t="s">
        <v>60</v>
      </c>
      <c r="F113" s="27">
        <v>0</v>
      </c>
      <c r="G113" s="31">
        <f>G114</f>
        <v>7136188.2000000002</v>
      </c>
    </row>
    <row r="114" spans="1:9" ht="60" x14ac:dyDescent="0.2">
      <c r="A114" s="32" t="s">
        <v>65</v>
      </c>
      <c r="B114" s="27"/>
      <c r="C114" s="28">
        <v>8</v>
      </c>
      <c r="D114" s="29">
        <v>1</v>
      </c>
      <c r="E114" s="30" t="s">
        <v>60</v>
      </c>
      <c r="F114" s="27">
        <v>100</v>
      </c>
      <c r="G114" s="31">
        <f>G115</f>
        <v>7136188.2000000002</v>
      </c>
      <c r="H114" s="8"/>
    </row>
    <row r="115" spans="1:9" ht="15" x14ac:dyDescent="0.2">
      <c r="A115" s="32" t="s">
        <v>77</v>
      </c>
      <c r="B115" s="27"/>
      <c r="C115" s="28">
        <v>8</v>
      </c>
      <c r="D115" s="29">
        <v>1</v>
      </c>
      <c r="E115" s="30" t="s">
        <v>60</v>
      </c>
      <c r="F115" s="27">
        <v>110</v>
      </c>
      <c r="G115" s="31">
        <f>5480943.32+1655244.88</f>
        <v>7136188.2000000002</v>
      </c>
      <c r="H115" s="8"/>
    </row>
    <row r="116" spans="1:9" ht="15" x14ac:dyDescent="0.2">
      <c r="A116" s="26" t="s">
        <v>61</v>
      </c>
      <c r="B116" s="27">
        <v>555</v>
      </c>
      <c r="C116" s="28">
        <v>8</v>
      </c>
      <c r="D116" s="29">
        <v>1</v>
      </c>
      <c r="E116" s="30" t="s">
        <v>62</v>
      </c>
      <c r="F116" s="27">
        <v>0</v>
      </c>
      <c r="G116" s="31">
        <f>G117+G119</f>
        <v>1489600</v>
      </c>
      <c r="I116" s="8"/>
    </row>
    <row r="117" spans="1:9" ht="30" x14ac:dyDescent="0.2">
      <c r="A117" s="32" t="s">
        <v>66</v>
      </c>
      <c r="B117" s="27"/>
      <c r="C117" s="28">
        <v>8</v>
      </c>
      <c r="D117" s="29">
        <v>1</v>
      </c>
      <c r="E117" s="30" t="s">
        <v>62</v>
      </c>
      <c r="F117" s="27">
        <v>200</v>
      </c>
      <c r="G117" s="31">
        <f>G118</f>
        <v>1297200</v>
      </c>
      <c r="I117" s="8"/>
    </row>
    <row r="118" spans="1:9" ht="30" x14ac:dyDescent="0.2">
      <c r="A118" s="33" t="s">
        <v>70</v>
      </c>
      <c r="B118" s="27"/>
      <c r="C118" s="28">
        <v>8</v>
      </c>
      <c r="D118" s="29">
        <v>1</v>
      </c>
      <c r="E118" s="30" t="s">
        <v>62</v>
      </c>
      <c r="F118" s="27">
        <v>240</v>
      </c>
      <c r="G118" s="31">
        <f>1087700+92100+39000+16300+37100+25000</f>
        <v>1297200</v>
      </c>
      <c r="I118" s="8"/>
    </row>
    <row r="119" spans="1:9" ht="15" x14ac:dyDescent="0.2">
      <c r="A119" s="35" t="s">
        <v>67</v>
      </c>
      <c r="B119" s="27"/>
      <c r="C119" s="28">
        <v>8</v>
      </c>
      <c r="D119" s="29">
        <v>1</v>
      </c>
      <c r="E119" s="30" t="s">
        <v>62</v>
      </c>
      <c r="F119" s="27">
        <v>800</v>
      </c>
      <c r="G119" s="31">
        <f>G120</f>
        <v>192400</v>
      </c>
      <c r="I119" s="8"/>
    </row>
    <row r="120" spans="1:9" ht="15" x14ac:dyDescent="0.2">
      <c r="A120" s="33" t="s">
        <v>68</v>
      </c>
      <c r="B120" s="27"/>
      <c r="C120" s="28">
        <v>8</v>
      </c>
      <c r="D120" s="29">
        <v>1</v>
      </c>
      <c r="E120" s="30" t="s">
        <v>62</v>
      </c>
      <c r="F120" s="27">
        <v>850</v>
      </c>
      <c r="G120" s="31">
        <v>192400</v>
      </c>
      <c r="I120" s="8"/>
    </row>
    <row r="121" spans="1:9" ht="14.25" x14ac:dyDescent="0.2">
      <c r="A121" s="19" t="s">
        <v>45</v>
      </c>
      <c r="B121" s="20">
        <v>555</v>
      </c>
      <c r="C121" s="21">
        <v>10</v>
      </c>
      <c r="D121" s="22">
        <v>0</v>
      </c>
      <c r="E121" s="23">
        <v>0</v>
      </c>
      <c r="F121" s="20">
        <v>0</v>
      </c>
      <c r="G121" s="34">
        <f>G122</f>
        <v>361300</v>
      </c>
    </row>
    <row r="122" spans="1:9" ht="14.25" x14ac:dyDescent="0.2">
      <c r="A122" s="19" t="s">
        <v>46</v>
      </c>
      <c r="B122" s="20">
        <v>555</v>
      </c>
      <c r="C122" s="21">
        <v>10</v>
      </c>
      <c r="D122" s="22">
        <v>1</v>
      </c>
      <c r="E122" s="23">
        <v>0</v>
      </c>
      <c r="F122" s="20">
        <v>0</v>
      </c>
      <c r="G122" s="25">
        <f>G123</f>
        <v>361300</v>
      </c>
    </row>
    <row r="123" spans="1:9" ht="15" x14ac:dyDescent="0.2">
      <c r="A123" s="26" t="s">
        <v>47</v>
      </c>
      <c r="B123" s="27">
        <v>555</v>
      </c>
      <c r="C123" s="28">
        <v>10</v>
      </c>
      <c r="D123" s="29">
        <v>1</v>
      </c>
      <c r="E123" s="30" t="s">
        <v>48</v>
      </c>
      <c r="F123" s="27">
        <v>0</v>
      </c>
      <c r="G123" s="31">
        <f>G125</f>
        <v>361300</v>
      </c>
    </row>
    <row r="124" spans="1:9" ht="15" x14ac:dyDescent="0.2">
      <c r="A124" s="32" t="s">
        <v>72</v>
      </c>
      <c r="B124" s="27"/>
      <c r="C124" s="28">
        <v>10</v>
      </c>
      <c r="D124" s="29">
        <v>1</v>
      </c>
      <c r="E124" s="30" t="s">
        <v>48</v>
      </c>
      <c r="F124" s="27">
        <v>300</v>
      </c>
      <c r="G124" s="31">
        <f>G125</f>
        <v>361300</v>
      </c>
    </row>
    <row r="125" spans="1:9" ht="29.25" customHeight="1" x14ac:dyDescent="0.2">
      <c r="A125" s="33" t="s">
        <v>95</v>
      </c>
      <c r="B125" s="27">
        <v>555</v>
      </c>
      <c r="C125" s="28">
        <v>10</v>
      </c>
      <c r="D125" s="29">
        <v>1</v>
      </c>
      <c r="E125" s="30" t="s">
        <v>48</v>
      </c>
      <c r="F125" s="27">
        <v>310</v>
      </c>
      <c r="G125" s="31">
        <f>340800+20500</f>
        <v>361300</v>
      </c>
    </row>
    <row r="126" spans="1:9" ht="29.25" customHeight="1" x14ac:dyDescent="0.2">
      <c r="A126" s="41" t="s">
        <v>90</v>
      </c>
      <c r="B126" s="20"/>
      <c r="C126" s="21">
        <v>13</v>
      </c>
      <c r="D126" s="22"/>
      <c r="E126" s="23"/>
      <c r="F126" s="20"/>
      <c r="G126" s="25">
        <f>G127</f>
        <v>36100</v>
      </c>
    </row>
    <row r="127" spans="1:9" ht="30" customHeight="1" x14ac:dyDescent="0.2">
      <c r="A127" s="33" t="s">
        <v>91</v>
      </c>
      <c r="B127" s="27"/>
      <c r="C127" s="28">
        <v>13</v>
      </c>
      <c r="D127" s="29">
        <v>1</v>
      </c>
      <c r="E127" s="30"/>
      <c r="F127" s="27"/>
      <c r="G127" s="31">
        <f>G128</f>
        <v>36100</v>
      </c>
    </row>
    <row r="128" spans="1:9" ht="20.25" customHeight="1" x14ac:dyDescent="0.2">
      <c r="A128" s="33" t="s">
        <v>92</v>
      </c>
      <c r="B128" s="27"/>
      <c r="C128" s="28">
        <v>13</v>
      </c>
      <c r="D128" s="29">
        <v>1</v>
      </c>
      <c r="E128" s="30">
        <v>9500013010</v>
      </c>
      <c r="F128" s="27">
        <v>730</v>
      </c>
      <c r="G128" s="31">
        <v>36100</v>
      </c>
    </row>
    <row r="129" spans="1:7" ht="42.75" x14ac:dyDescent="0.2">
      <c r="A129" s="19" t="s">
        <v>49</v>
      </c>
      <c r="B129" s="20">
        <v>555</v>
      </c>
      <c r="C129" s="21">
        <v>14</v>
      </c>
      <c r="D129" s="22">
        <v>0</v>
      </c>
      <c r="E129" s="23">
        <v>0</v>
      </c>
      <c r="F129" s="20">
        <v>0</v>
      </c>
      <c r="G129" s="25">
        <f>G130</f>
        <v>87720</v>
      </c>
    </row>
    <row r="130" spans="1:7" ht="14.25" x14ac:dyDescent="0.2">
      <c r="A130" s="19" t="s">
        <v>50</v>
      </c>
      <c r="B130" s="20">
        <v>555</v>
      </c>
      <c r="C130" s="21">
        <v>14</v>
      </c>
      <c r="D130" s="22">
        <v>3</v>
      </c>
      <c r="E130" s="23">
        <v>0</v>
      </c>
      <c r="F130" s="20">
        <v>0</v>
      </c>
      <c r="G130" s="25">
        <f>G131</f>
        <v>87720</v>
      </c>
    </row>
    <row r="131" spans="1:7" ht="45" x14ac:dyDescent="0.2">
      <c r="A131" s="26" t="s">
        <v>51</v>
      </c>
      <c r="B131" s="27">
        <v>555</v>
      </c>
      <c r="C131" s="28">
        <v>14</v>
      </c>
      <c r="D131" s="29">
        <v>3</v>
      </c>
      <c r="E131" s="30" t="s">
        <v>52</v>
      </c>
      <c r="F131" s="27">
        <v>0</v>
      </c>
      <c r="G131" s="31">
        <f>G133</f>
        <v>87720</v>
      </c>
    </row>
    <row r="132" spans="1:7" ht="15" x14ac:dyDescent="0.2">
      <c r="A132" s="32" t="s">
        <v>71</v>
      </c>
      <c r="B132" s="27"/>
      <c r="C132" s="28">
        <v>14</v>
      </c>
      <c r="D132" s="29">
        <v>3</v>
      </c>
      <c r="E132" s="30" t="s">
        <v>52</v>
      </c>
      <c r="F132" s="27">
        <v>500</v>
      </c>
      <c r="G132" s="31">
        <f>G133</f>
        <v>87720</v>
      </c>
    </row>
    <row r="133" spans="1:7" ht="15" x14ac:dyDescent="0.25">
      <c r="A133" s="26" t="s">
        <v>16</v>
      </c>
      <c r="B133" s="27">
        <v>555</v>
      </c>
      <c r="C133" s="28">
        <v>14</v>
      </c>
      <c r="D133" s="29">
        <v>3</v>
      </c>
      <c r="E133" s="30" t="s">
        <v>52</v>
      </c>
      <c r="F133" s="27" t="s">
        <v>17</v>
      </c>
      <c r="G133" s="45">
        <v>87720</v>
      </c>
    </row>
  </sheetData>
  <autoFilter ref="A14:GE14"/>
  <mergeCells count="12">
    <mergeCell ref="B13:B14"/>
    <mergeCell ref="G13:G14"/>
    <mergeCell ref="B1:G5"/>
    <mergeCell ref="A8:G8"/>
    <mergeCell ref="A9:G9"/>
    <mergeCell ref="A10:G10"/>
    <mergeCell ref="A11:G11"/>
    <mergeCell ref="C13:C14"/>
    <mergeCell ref="D13:D14"/>
    <mergeCell ref="E13:E14"/>
    <mergeCell ref="F13:F14"/>
    <mergeCell ref="A13:A14"/>
  </mergeCells>
  <pageMargins left="0.98425196850393704" right="0.19685039370078741" top="0.39370078740157483" bottom="0.19685039370078741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2022-23</vt:lpstr>
      <vt:lpstr>2021</vt:lpstr>
      <vt:lpstr>'2021'!Заголовки_для_печати</vt:lpstr>
      <vt:lpstr>'2022-23'!Заголовки_для_печати</vt:lpstr>
      <vt:lpstr>'2021'!Область_печати</vt:lpstr>
      <vt:lpstr>'2022-23'!Область_печати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Рябова Наталья</cp:lastModifiedBy>
  <cp:lastPrinted>2019-11-15T11:02:30Z</cp:lastPrinted>
  <dcterms:created xsi:type="dcterms:W3CDTF">2016-08-19T04:36:13Z</dcterms:created>
  <dcterms:modified xsi:type="dcterms:W3CDTF">2020-12-10T06:40:14Z</dcterms:modified>
</cp:coreProperties>
</file>